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y\Karpacz Krótka\Opisy\KI+PMR\"/>
    </mc:Choice>
  </mc:AlternateContent>
  <xr:revisionPtr revIDLastSave="0" documentId="13_ncr:1_{950A64C4-0625-4357-9800-411D0137A889}" xr6:coauthVersionLast="43" xr6:coauthVersionMax="43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ałość" sheetId="1" state="hidden" r:id="rId1"/>
    <sheet name="ST" sheetId="7" r:id="rId2"/>
    <sheet name="PMR" sheetId="6" r:id="rId3"/>
    <sheet name="FO" sheetId="5" r:id="rId4"/>
  </sheets>
  <definedNames>
    <definedName name="_Toc337415226" localSheetId="0">całość!#REF!</definedName>
    <definedName name="_xlnm.Print_Area" localSheetId="0">całość!$A$9:$H$34</definedName>
    <definedName name="_xlnm.Print_Area" localSheetId="3">FO!$A$1:$I$21</definedName>
    <definedName name="_xlnm.Print_Area" localSheetId="2">PMR!$A$1:$G$18</definedName>
    <definedName name="_xlnm.Print_Area" localSheetId="1">ST!$B$1:$O$25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6" l="1"/>
  <c r="A6" i="6"/>
  <c r="A7" i="6" s="1"/>
  <c r="G5" i="6"/>
  <c r="G6" i="5"/>
  <c r="G5" i="5"/>
  <c r="A6" i="5"/>
  <c r="A7" i="5" s="1"/>
  <c r="G23" i="1" l="1"/>
  <c r="G21" i="1"/>
  <c r="G20" i="1" l="1"/>
  <c r="H20" i="1" s="1"/>
  <c r="G19" i="1"/>
  <c r="H19" i="1" s="1"/>
  <c r="G7" i="1"/>
  <c r="H7" i="1" s="1"/>
  <c r="G14" i="1"/>
  <c r="H14" i="1" s="1"/>
  <c r="F21" i="1"/>
  <c r="H21" i="1" s="1"/>
  <c r="H25" i="1"/>
  <c r="F16" i="1"/>
  <c r="H16" i="1" s="1"/>
  <c r="H4" i="1"/>
  <c r="H31" i="1"/>
  <c r="H30" i="1"/>
  <c r="H29" i="1"/>
  <c r="H28" i="1"/>
  <c r="H27" i="1"/>
  <c r="H26" i="1"/>
  <c r="H24" i="1"/>
  <c r="H23" i="1"/>
  <c r="H22" i="1"/>
  <c r="H18" i="1"/>
  <c r="H15" i="1"/>
  <c r="H6" i="1"/>
  <c r="IV6" i="1" s="1"/>
  <c r="IV7" i="1" l="1"/>
  <c r="H9" i="1"/>
  <c r="IV9" i="1" s="1"/>
  <c r="H5" i="1"/>
  <c r="IV5" i="1" s="1"/>
  <c r="H32" i="1" l="1"/>
  <c r="H33" i="1" l="1"/>
  <c r="H34" i="1" l="1"/>
  <c r="IV10" i="1" l="1"/>
  <c r="IV11" i="1" l="1"/>
  <c r="IV12" i="1" l="1"/>
  <c r="IV13" i="1" l="1"/>
  <c r="IV14" i="1" l="1"/>
  <c r="IV15" i="1" l="1"/>
  <c r="IV16" i="1" l="1"/>
  <c r="IV28" i="1" l="1"/>
  <c r="IV29" i="1" l="1"/>
  <c r="IV30" i="1" l="1"/>
</calcChain>
</file>

<file path=xl/sharedStrings.xml><?xml version="1.0" encoding="utf-8"?>
<sst xmlns="http://schemas.openxmlformats.org/spreadsheetml/2006/main" count="195" uniqueCount="72">
  <si>
    <t>SSTWiORB</t>
  </si>
  <si>
    <t>lp</t>
  </si>
  <si>
    <t>CPV</t>
  </si>
  <si>
    <t>opis robót</t>
  </si>
  <si>
    <t>ilość</t>
  </si>
  <si>
    <t>wartość</t>
  </si>
  <si>
    <t>cena jedn.</t>
  </si>
  <si>
    <t>m</t>
  </si>
  <si>
    <t>RAZEM NETTO</t>
  </si>
  <si>
    <t>RAZEM BRUTTO</t>
  </si>
  <si>
    <t>szt</t>
  </si>
  <si>
    <t>PODATEK VAT 23%</t>
  </si>
  <si>
    <t>D-01.03.03</t>
  </si>
  <si>
    <t>45314200-3</t>
  </si>
  <si>
    <t xml:space="preserve">KOSZTORYS INWESTORSKI </t>
  </si>
  <si>
    <t>j.m</t>
  </si>
  <si>
    <t>LIKWIDACJA KOLIZJI  TELEKOMUNIKACYJNYCH CPV 45314200-3</t>
  </si>
  <si>
    <t>KOLIZJE ELEKTROENERGETYCZNE  CPV 45310000-0</t>
  </si>
  <si>
    <t>D-07.07.01</t>
  </si>
  <si>
    <t xml:space="preserve">Ułożenie rur ochronnych APS110                                                                             </t>
  </si>
  <si>
    <t xml:space="preserve">Fundament prefabrykowany do latarni </t>
  </si>
  <si>
    <t>D-07.07.03</t>
  </si>
  <si>
    <t>kpl</t>
  </si>
  <si>
    <t>WYMAGANIA OGÓLNE</t>
  </si>
  <si>
    <t>Kabel YKYżo 3x2,5mm2</t>
  </si>
  <si>
    <t>Rura ochronna SRS 110</t>
  </si>
  <si>
    <t>Rura ochronna A PS 110</t>
  </si>
  <si>
    <t>Bednarka Fe/Zn 30x3</t>
  </si>
  <si>
    <t>Oprawa oświetlenia przejścia dla pieszych</t>
  </si>
  <si>
    <t>Słup stalowy rurowy 6m  na prefabrykowaym fundamencie</t>
  </si>
  <si>
    <t>D- 07.07.01</t>
  </si>
  <si>
    <t>Pomiar rezystancji izolacji 1-pomiar</t>
  </si>
  <si>
    <t>Pomiar rezystancji izolacji -pomiar następny</t>
  </si>
  <si>
    <t>Pomiar ochrony przeciwporażeniowej 1-pomiar</t>
  </si>
  <si>
    <t>Pomiar ochrony przeciwporażeniowej -pomiar następny</t>
  </si>
  <si>
    <t>Pomiar rezystancji uziemienia</t>
  </si>
  <si>
    <t>Przebudowa ul. Duracza</t>
  </si>
  <si>
    <t>Wymina ram i pokryw studni telekomunikacyjnych kl D 12,5T</t>
  </si>
  <si>
    <t>VIA</t>
  </si>
  <si>
    <t>Ułożenie kabla YKXS 4x16mm2</t>
  </si>
  <si>
    <t>Kabel XRUHAKXS 1x120mm2</t>
  </si>
  <si>
    <t>Rura ochronna DVK 50</t>
  </si>
  <si>
    <t xml:space="preserve">Rura ochronna SRS 160 </t>
  </si>
  <si>
    <t>Mufa kablowa TRAJ-12/1x70-120</t>
  </si>
  <si>
    <t>Demontaż latarń</t>
  </si>
  <si>
    <t>Demontaż kabla AKFtA 3x120</t>
  </si>
  <si>
    <t>Demontaż kabla YAKY 4x35</t>
  </si>
  <si>
    <t>V</t>
  </si>
  <si>
    <t>Przewód YDYżo 3x2,5mm2</t>
  </si>
  <si>
    <t>Rura ochronna RHDPE 110/6,3</t>
  </si>
  <si>
    <t>Bednarka Fe/ZN 30x4</t>
  </si>
  <si>
    <t>Uziom szpilowy</t>
  </si>
  <si>
    <t>kpl.</t>
  </si>
  <si>
    <t>Fundament prefabrykowany do latarni F-100/200</t>
  </si>
  <si>
    <t>Ułożenie kabla YAKXS 4x25mm2</t>
  </si>
  <si>
    <t>Oprawa oświetleniowa LED 26W</t>
  </si>
  <si>
    <t xml:space="preserve">Słup aluminiowy rurowy 6m </t>
  </si>
  <si>
    <t>Pomiar rezystancji izolacji - obwód 3-faz.</t>
  </si>
  <si>
    <t>Pomiar natężenia oświetlenia</t>
  </si>
  <si>
    <t>Pomiar rezystancji uziemienia - 1 pomiar</t>
  </si>
  <si>
    <t>Pomiar rezystancji uziemienia - pomiar następny</t>
  </si>
  <si>
    <t>Lp</t>
  </si>
  <si>
    <t>Pozycja wg 
specyfikacji</t>
  </si>
  <si>
    <t>Jednostka</t>
  </si>
  <si>
    <t>Ilość</t>
  </si>
  <si>
    <t>Cena jedn.</t>
  </si>
  <si>
    <t>Wartość</t>
  </si>
  <si>
    <t>Wyszczególnienie elementów rozliczeniowych</t>
  </si>
  <si>
    <t>OŚWIETLENIE ULICZNE</t>
  </si>
  <si>
    <t>Przebudowa ul. Krótkiej w Karpaczu</t>
  </si>
  <si>
    <t>PRZEDMIAR ROBÓT - BRANŻA ELEKTRYCZNA</t>
  </si>
  <si>
    <t>FORMULARZ CENOWY - BRANŻA ELEKTRYCZNA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</si>
</sst>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1" fontId="2" fillId="0" borderId="5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left" wrapText="1"/>
    </xf>
    <xf numFmtId="4" fontId="2" fillId="2" borderId="4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wrapText="1"/>
    </xf>
    <xf numFmtId="49" fontId="5" fillId="0" borderId="1" xfId="0" quotePrefix="1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0" fillId="0" borderId="1" xfId="0" applyBorder="1" applyAlignment="1">
      <alignment wrapText="1"/>
    </xf>
    <xf numFmtId="1" fontId="2" fillId="2" borderId="20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8" fontId="11" fillId="0" borderId="0" xfId="0" applyNumberFormat="1" applyFont="1"/>
    <xf numFmtId="0" fontId="3" fillId="0" borderId="0" xfId="0" applyFont="1"/>
    <xf numFmtId="1" fontId="2" fillId="0" borderId="17" xfId="0" applyNumberFormat="1" applyFont="1" applyBorder="1" applyAlignment="1">
      <alignment horizontal="left" wrapText="1"/>
    </xf>
    <xf numFmtId="1" fontId="2" fillId="0" borderId="18" xfId="0" applyNumberFormat="1" applyFont="1" applyBorder="1" applyAlignment="1">
      <alignment horizontal="left" wrapText="1"/>
    </xf>
    <xf numFmtId="1" fontId="2" fillId="0" borderId="19" xfId="0" applyNumberFormat="1" applyFont="1" applyBorder="1" applyAlignment="1">
      <alignment horizontal="left" wrapText="1"/>
    </xf>
    <xf numFmtId="1" fontId="2" fillId="0" borderId="11" xfId="0" applyNumberFormat="1" applyFont="1" applyBorder="1" applyAlignment="1">
      <alignment horizontal="left" wrapText="1"/>
    </xf>
    <xf numFmtId="1" fontId="2" fillId="0" borderId="10" xfId="0" applyNumberFormat="1" applyFont="1" applyBorder="1" applyAlignment="1">
      <alignment horizontal="left" wrapText="1"/>
    </xf>
    <xf numFmtId="1" fontId="2" fillId="0" borderId="9" xfId="0" applyNumberFormat="1" applyFont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1" fontId="2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1" fontId="2" fillId="0" borderId="1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3" borderId="21" xfId="0" quotePrefix="1" applyNumberFormat="1" applyFont="1" applyFill="1" applyBorder="1" applyAlignment="1">
      <alignment horizontal="left" wrapText="1"/>
    </xf>
    <xf numFmtId="0" fontId="3" fillId="3" borderId="22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49" fontId="2" fillId="3" borderId="7" xfId="0" quotePrefix="1" applyNumberFormat="1" applyFont="1" applyFill="1" applyBorder="1" applyAlignment="1">
      <alignment horizontal="left" wrapText="1"/>
    </xf>
    <xf numFmtId="49" fontId="2" fillId="2" borderId="10" xfId="0" quotePrefix="1" applyNumberFormat="1" applyFont="1" applyFill="1" applyBorder="1" applyAlignment="1">
      <alignment horizontal="left" wrapText="1"/>
    </xf>
    <xf numFmtId="49" fontId="2" fillId="2" borderId="9" xfId="0" quotePrefix="1" applyNumberFormat="1" applyFont="1" applyFill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E2A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</xdr:row>
      <xdr:rowOff>0</xdr:rowOff>
    </xdr:from>
    <xdr:to>
      <xdr:col>13</xdr:col>
      <xdr:colOff>563869</xdr:colOff>
      <xdr:row>21</xdr:row>
      <xdr:rowOff>8282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8ECF8C0-3D33-4DBE-8375-C244A7329407}"/>
            </a:ext>
          </a:extLst>
        </xdr:cNvPr>
        <xdr:cNvSpPr txBox="1"/>
      </xdr:nvSpPr>
      <xdr:spPr>
        <a:xfrm>
          <a:off x="781049" y="161925"/>
          <a:ext cx="7355195" cy="3246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l-PL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PRZEDMIAR  ROBÓT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WYKONAWCA:		Biuro Projektów i Nadzoru Budownictwa Komunikacyjnego „INTERPROJEKT” Dariusz Rusnak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58-508 Jelenia Góra, Dziwiszów, ul. Kaczawska 13</a:t>
          </a:r>
          <a:endParaRPr lang="pl-PL">
            <a:solidFill>
              <a:sysClr val="windowText" lastClr="000000"/>
            </a:solidFill>
            <a:effectLst/>
          </a:endParaRP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fontAlgn="auto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NAZWA INWESTYCJI:  	Przebudowa ulicy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Krótkiej w Karpaczu </a:t>
          </a:r>
        </a:p>
        <a:p>
          <a:pPr fontAlgn="auto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BRANŻA ELEKTRYCZNA</a:t>
          </a:r>
          <a:endParaRPr lang="pl-PL" b="1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INWESTOR:		Gmina Karpacz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ADRES INWESTORA:	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Konstytucji 3 Maja 54, 58-540 Karpacz</a:t>
          </a:r>
          <a:endParaRPr lang="pl-PL">
            <a:effectLst/>
          </a:endParaRPr>
        </a:p>
        <a:p>
          <a:pPr hangingPunct="0"/>
          <a:endParaRPr lang="pl-PL" sz="11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KOD CPV:		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45316110-9, 45232300-5</a:t>
          </a:r>
          <a:r>
            <a:rPr lang="pl-PL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OPRACOWAŁ:		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Magdalena Kozłowska - Ogłaza</a:t>
          </a:r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DATA OPRACOWANIA:	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05-04-2019</a:t>
          </a:r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"/>
  <sheetViews>
    <sheetView topLeftCell="A16" zoomScale="90" zoomScaleNormal="90" workbookViewId="0">
      <selection activeCell="A32" sqref="A32:H34"/>
    </sheetView>
  </sheetViews>
  <sheetFormatPr defaultRowHeight="12.75" x14ac:dyDescent="0.2"/>
  <cols>
    <col min="1" max="1" width="6.140625" style="5" bestFit="1" customWidth="1"/>
    <col min="2" max="2" width="10.7109375" style="4" bestFit="1" customWidth="1"/>
    <col min="3" max="3" width="10.5703125" style="4" bestFit="1" customWidth="1"/>
    <col min="4" max="4" width="28.5703125" style="17" customWidth="1"/>
    <col min="5" max="5" width="3.7109375" style="18" customWidth="1"/>
    <col min="6" max="6" width="7.85546875" style="9" bestFit="1" customWidth="1"/>
    <col min="7" max="7" width="10.5703125" style="9" bestFit="1" customWidth="1"/>
    <col min="8" max="8" width="13.5703125" style="9" bestFit="1" customWidth="1"/>
    <col min="9" max="9" width="20.42578125" style="1" customWidth="1"/>
    <col min="10" max="10" width="9.5703125" customWidth="1"/>
    <col min="12" max="12" width="12.7109375" customWidth="1"/>
  </cols>
  <sheetData>
    <row r="1" spans="1:256" x14ac:dyDescent="0.2">
      <c r="A1" s="74" t="s">
        <v>14</v>
      </c>
      <c r="B1" s="75"/>
      <c r="C1" s="75"/>
      <c r="D1" s="75"/>
      <c r="E1" s="75"/>
      <c r="F1" s="75"/>
      <c r="G1" s="75"/>
      <c r="H1" s="76"/>
    </row>
    <row r="2" spans="1:256" ht="13.5" thickBot="1" x14ac:dyDescent="0.25">
      <c r="A2" s="77" t="s">
        <v>36</v>
      </c>
      <c r="B2" s="78"/>
      <c r="C2" s="78"/>
      <c r="D2" s="78"/>
      <c r="E2" s="78"/>
      <c r="F2" s="78"/>
      <c r="G2" s="78"/>
      <c r="H2" s="79"/>
    </row>
    <row r="3" spans="1:256" ht="25.5" x14ac:dyDescent="0.2">
      <c r="A3" s="10" t="s">
        <v>1</v>
      </c>
      <c r="B3" s="3" t="s">
        <v>0</v>
      </c>
      <c r="C3" s="3" t="s">
        <v>2</v>
      </c>
      <c r="D3" s="11" t="s">
        <v>3</v>
      </c>
      <c r="E3" s="12" t="s">
        <v>15</v>
      </c>
      <c r="F3" s="8" t="s">
        <v>4</v>
      </c>
      <c r="G3" s="8" t="s">
        <v>6</v>
      </c>
      <c r="H3" s="13" t="s">
        <v>5</v>
      </c>
    </row>
    <row r="4" spans="1:256" ht="12.75" customHeight="1" x14ac:dyDescent="0.2">
      <c r="A4" s="71" t="s">
        <v>23</v>
      </c>
      <c r="B4" s="72"/>
      <c r="C4" s="72"/>
      <c r="D4" s="72"/>
      <c r="E4" s="72"/>
      <c r="F4" s="73"/>
      <c r="G4" s="15"/>
      <c r="H4" s="16" t="e">
        <f>SUM(#REF!)</f>
        <v>#REF!</v>
      </c>
    </row>
    <row r="5" spans="1:256" s="6" customFormat="1" x14ac:dyDescent="0.2">
      <c r="A5" s="14" t="s">
        <v>38</v>
      </c>
      <c r="B5" s="83" t="s">
        <v>16</v>
      </c>
      <c r="C5" s="84"/>
      <c r="D5" s="84"/>
      <c r="E5" s="84"/>
      <c r="F5" s="84"/>
      <c r="G5" s="85"/>
      <c r="H5" s="16">
        <f>SUM(H6:H8)</f>
        <v>7726</v>
      </c>
      <c r="I5" s="1"/>
      <c r="IV5" s="7">
        <f t="shared" ref="IV5:IV7" si="0">SUM(A5:IU5)</f>
        <v>7726</v>
      </c>
    </row>
    <row r="6" spans="1:256" s="6" customFormat="1" ht="25.5" x14ac:dyDescent="0.2">
      <c r="A6" s="27"/>
      <c r="B6" s="28" t="s">
        <v>12</v>
      </c>
      <c r="C6" s="28" t="s">
        <v>13</v>
      </c>
      <c r="D6" s="26" t="s">
        <v>37</v>
      </c>
      <c r="E6" s="21" t="s">
        <v>10</v>
      </c>
      <c r="F6" s="24">
        <v>3</v>
      </c>
      <c r="G6" s="24">
        <v>250</v>
      </c>
      <c r="H6" s="25">
        <f>F6*G6</f>
        <v>750</v>
      </c>
      <c r="I6" s="1"/>
      <c r="IV6" s="7">
        <f t="shared" si="0"/>
        <v>1003</v>
      </c>
    </row>
    <row r="7" spans="1:256" s="6" customFormat="1" x14ac:dyDescent="0.2">
      <c r="A7" s="27"/>
      <c r="B7" s="28" t="s">
        <v>12</v>
      </c>
      <c r="C7" s="28" t="s">
        <v>13</v>
      </c>
      <c r="D7" s="30" t="s">
        <v>19</v>
      </c>
      <c r="E7" s="21" t="s">
        <v>7</v>
      </c>
      <c r="F7" s="24">
        <v>109</v>
      </c>
      <c r="G7" s="24">
        <f>36+28</f>
        <v>64</v>
      </c>
      <c r="H7" s="25">
        <f>F7*G7</f>
        <v>6976</v>
      </c>
      <c r="I7" s="1"/>
      <c r="IV7" s="7">
        <f t="shared" si="0"/>
        <v>7149</v>
      </c>
    </row>
    <row r="8" spans="1:256" s="6" customFormat="1" x14ac:dyDescent="0.2">
      <c r="A8" s="29"/>
      <c r="B8" s="28"/>
      <c r="C8" s="28"/>
      <c r="D8" s="30"/>
      <c r="E8" s="21"/>
      <c r="F8" s="24"/>
      <c r="G8" s="24"/>
      <c r="H8" s="25"/>
      <c r="I8" s="1"/>
      <c r="IV8" s="7"/>
    </row>
    <row r="9" spans="1:256" s="6" customFormat="1" ht="13.5" thickBot="1" x14ac:dyDescent="0.25">
      <c r="A9" s="34" t="s">
        <v>47</v>
      </c>
      <c r="B9" s="80" t="s">
        <v>17</v>
      </c>
      <c r="C9" s="81"/>
      <c r="D9" s="81"/>
      <c r="E9" s="81"/>
      <c r="F9" s="81"/>
      <c r="G9" s="82"/>
      <c r="H9" s="35">
        <f>SUM(H14:H20)</f>
        <v>99594</v>
      </c>
      <c r="I9" s="1"/>
      <c r="J9" s="2"/>
      <c r="IV9" s="7">
        <f t="shared" ref="IV9:IV16" si="1">SUM(A9:IU9)</f>
        <v>99594</v>
      </c>
    </row>
    <row r="10" spans="1:256" s="6" customFormat="1" x14ac:dyDescent="0.2">
      <c r="A10" s="36"/>
      <c r="B10" s="28" t="s">
        <v>18</v>
      </c>
      <c r="C10" s="37"/>
      <c r="D10" s="37" t="s">
        <v>45</v>
      </c>
      <c r="E10" s="37" t="s">
        <v>7</v>
      </c>
      <c r="F10" s="37">
        <v>218</v>
      </c>
      <c r="G10" s="37"/>
      <c r="H10" s="38"/>
      <c r="I10" s="1"/>
      <c r="J10" s="2"/>
      <c r="IV10" s="7">
        <f t="shared" si="1"/>
        <v>218</v>
      </c>
    </row>
    <row r="11" spans="1:256" s="6" customFormat="1" x14ac:dyDescent="0.2">
      <c r="A11" s="39"/>
      <c r="B11" s="28" t="s">
        <v>18</v>
      </c>
      <c r="C11" s="33"/>
      <c r="D11" s="33" t="s">
        <v>46</v>
      </c>
      <c r="E11" s="33" t="s">
        <v>7</v>
      </c>
      <c r="F11" s="33">
        <v>229</v>
      </c>
      <c r="G11" s="33"/>
      <c r="H11" s="40"/>
      <c r="I11" s="1"/>
      <c r="J11" s="2"/>
      <c r="IV11" s="7">
        <f t="shared" si="1"/>
        <v>229</v>
      </c>
    </row>
    <row r="12" spans="1:256" s="6" customFormat="1" x14ac:dyDescent="0.2">
      <c r="A12" s="39"/>
      <c r="B12" s="28" t="s">
        <v>18</v>
      </c>
      <c r="C12" s="33"/>
      <c r="D12" s="33" t="s">
        <v>44</v>
      </c>
      <c r="E12" s="33" t="s">
        <v>10</v>
      </c>
      <c r="F12" s="33">
        <v>6</v>
      </c>
      <c r="G12" s="33"/>
      <c r="H12" s="40"/>
      <c r="I12" s="1"/>
      <c r="J12" s="2"/>
      <c r="IV12" s="7">
        <f t="shared" si="1"/>
        <v>6</v>
      </c>
    </row>
    <row r="13" spans="1:256" s="6" customFormat="1" x14ac:dyDescent="0.2">
      <c r="A13" s="39"/>
      <c r="B13" s="28" t="s">
        <v>18</v>
      </c>
      <c r="C13" s="33"/>
      <c r="D13" s="41"/>
      <c r="E13" s="33"/>
      <c r="F13" s="33"/>
      <c r="G13" s="33"/>
      <c r="H13" s="40"/>
      <c r="I13" s="1"/>
      <c r="J13" s="2"/>
      <c r="IV13" s="7">
        <f t="shared" si="1"/>
        <v>0</v>
      </c>
    </row>
    <row r="14" spans="1:256" s="6" customFormat="1" x14ac:dyDescent="0.2">
      <c r="A14" s="31"/>
      <c r="B14" s="28" t="s">
        <v>18</v>
      </c>
      <c r="C14" s="21"/>
      <c r="D14" s="30" t="s">
        <v>19</v>
      </c>
      <c r="E14" s="21" t="s">
        <v>7</v>
      </c>
      <c r="F14" s="24">
        <v>399</v>
      </c>
      <c r="G14" s="24">
        <f>36+28</f>
        <v>64</v>
      </c>
      <c r="H14" s="25">
        <f t="shared" ref="H14" si="2">F14*G14</f>
        <v>25536</v>
      </c>
      <c r="I14" s="1"/>
      <c r="J14" s="2"/>
      <c r="IV14" s="7">
        <f>SUM(A14:IU14)</f>
        <v>25999</v>
      </c>
    </row>
    <row r="15" spans="1:256" s="6" customFormat="1" x14ac:dyDescent="0.2">
      <c r="A15" s="31"/>
      <c r="B15" s="28" t="s">
        <v>18</v>
      </c>
      <c r="C15" s="21"/>
      <c r="D15" s="22" t="s">
        <v>39</v>
      </c>
      <c r="E15" s="21" t="s">
        <v>7</v>
      </c>
      <c r="F15" s="24">
        <v>260</v>
      </c>
      <c r="G15" s="24">
        <v>65</v>
      </c>
      <c r="H15" s="25">
        <f>F15*G15</f>
        <v>16900</v>
      </c>
      <c r="I15" s="1"/>
      <c r="J15" s="2"/>
      <c r="IV15" s="7">
        <f>SUM(A15:IU15)</f>
        <v>17225</v>
      </c>
    </row>
    <row r="16" spans="1:256" s="6" customFormat="1" x14ac:dyDescent="0.2">
      <c r="A16" s="31"/>
      <c r="B16" s="28" t="s">
        <v>18</v>
      </c>
      <c r="C16" s="21"/>
      <c r="D16" s="22" t="s">
        <v>40</v>
      </c>
      <c r="E16" s="23" t="s">
        <v>7</v>
      </c>
      <c r="F16" s="24">
        <f>227*3</f>
        <v>681</v>
      </c>
      <c r="G16" s="24">
        <v>75</v>
      </c>
      <c r="H16" s="25">
        <f>F16*G16</f>
        <v>51075</v>
      </c>
      <c r="I16" s="1"/>
      <c r="J16" s="2"/>
      <c r="IV16" s="7">
        <f t="shared" si="1"/>
        <v>51831</v>
      </c>
    </row>
    <row r="17" spans="1:256" s="6" customFormat="1" x14ac:dyDescent="0.2">
      <c r="A17" s="31"/>
      <c r="B17" s="28" t="s">
        <v>21</v>
      </c>
      <c r="C17" s="21"/>
      <c r="D17" s="22" t="s">
        <v>43</v>
      </c>
      <c r="E17" s="22" t="s">
        <v>10</v>
      </c>
      <c r="F17" s="24">
        <v>2</v>
      </c>
      <c r="G17" s="24"/>
      <c r="H17" s="25"/>
      <c r="I17" s="1"/>
      <c r="J17" s="2"/>
      <c r="IV17" s="7"/>
    </row>
    <row r="18" spans="1:256" s="6" customFormat="1" ht="25.5" x14ac:dyDescent="0.2">
      <c r="A18" s="31"/>
      <c r="B18" s="28" t="s">
        <v>18</v>
      </c>
      <c r="C18" s="21"/>
      <c r="D18" s="22" t="s">
        <v>20</v>
      </c>
      <c r="E18" s="21" t="s">
        <v>10</v>
      </c>
      <c r="F18" s="24">
        <v>4</v>
      </c>
      <c r="G18" s="24">
        <v>242</v>
      </c>
      <c r="H18" s="25">
        <f>F18*G18</f>
        <v>968</v>
      </c>
      <c r="I18" s="1"/>
      <c r="J18" s="2"/>
      <c r="IV18" s="7"/>
    </row>
    <row r="19" spans="1:256" s="6" customFormat="1" x14ac:dyDescent="0.2">
      <c r="A19" s="31"/>
      <c r="B19" s="28" t="s">
        <v>18</v>
      </c>
      <c r="C19" s="21"/>
      <c r="D19" s="22" t="s">
        <v>24</v>
      </c>
      <c r="E19" s="23" t="s">
        <v>7</v>
      </c>
      <c r="F19" s="24">
        <v>119</v>
      </c>
      <c r="G19" s="24">
        <f>5+28</f>
        <v>33</v>
      </c>
      <c r="H19" s="25">
        <f>F19*G19</f>
        <v>3927</v>
      </c>
      <c r="I19" s="1"/>
      <c r="J19" s="2"/>
      <c r="IV19" s="7"/>
    </row>
    <row r="20" spans="1:256" s="6" customFormat="1" x14ac:dyDescent="0.2">
      <c r="A20" s="31"/>
      <c r="B20" s="28" t="s">
        <v>18</v>
      </c>
      <c r="C20" s="21"/>
      <c r="D20" s="22" t="s">
        <v>41</v>
      </c>
      <c r="E20" s="23" t="s">
        <v>7</v>
      </c>
      <c r="F20" s="24">
        <v>66</v>
      </c>
      <c r="G20" s="24">
        <f>4+14</f>
        <v>18</v>
      </c>
      <c r="H20" s="25">
        <f>F20*G20</f>
        <v>1188</v>
      </c>
      <c r="I20" s="1"/>
      <c r="J20" s="2"/>
      <c r="IV20" s="7"/>
    </row>
    <row r="21" spans="1:256" s="6" customFormat="1" x14ac:dyDescent="0.2">
      <c r="A21" s="31"/>
      <c r="B21" s="28" t="s">
        <v>21</v>
      </c>
      <c r="C21" s="21"/>
      <c r="D21" s="22" t="s">
        <v>25</v>
      </c>
      <c r="E21" s="23" t="s">
        <v>7</v>
      </c>
      <c r="F21" s="24">
        <f>25+14</f>
        <v>39</v>
      </c>
      <c r="G21" s="24">
        <f>25+14</f>
        <v>39</v>
      </c>
      <c r="H21" s="25">
        <f t="shared" ref="H21:H31" si="3">F21*G21</f>
        <v>1521</v>
      </c>
      <c r="I21" s="1"/>
      <c r="J21" s="2"/>
      <c r="IV21" s="7"/>
    </row>
    <row r="22" spans="1:256" s="6" customFormat="1" x14ac:dyDescent="0.2">
      <c r="A22" s="31"/>
      <c r="B22" s="28" t="s">
        <v>18</v>
      </c>
      <c r="C22" s="21"/>
      <c r="D22" s="22" t="s">
        <v>26</v>
      </c>
      <c r="E22" s="23" t="s">
        <v>7</v>
      </c>
      <c r="F22" s="24">
        <v>399</v>
      </c>
      <c r="G22" s="24">
        <v>64</v>
      </c>
      <c r="H22" s="25">
        <f t="shared" si="3"/>
        <v>25536</v>
      </c>
      <c r="I22" s="1"/>
      <c r="J22" s="2"/>
      <c r="IV22" s="7"/>
    </row>
    <row r="23" spans="1:256" s="6" customFormat="1" x14ac:dyDescent="0.2">
      <c r="A23" s="31"/>
      <c r="B23" s="28" t="s">
        <v>18</v>
      </c>
      <c r="C23" s="21"/>
      <c r="D23" s="22" t="s">
        <v>42</v>
      </c>
      <c r="E23" s="23" t="s">
        <v>7</v>
      </c>
      <c r="F23" s="24">
        <v>20</v>
      </c>
      <c r="G23" s="24">
        <f>53+14</f>
        <v>67</v>
      </c>
      <c r="H23" s="25">
        <f t="shared" si="3"/>
        <v>1340</v>
      </c>
      <c r="I23" s="1"/>
      <c r="J23" s="2"/>
      <c r="IV23" s="7"/>
    </row>
    <row r="24" spans="1:256" s="6" customFormat="1" x14ac:dyDescent="0.2">
      <c r="A24" s="31"/>
      <c r="B24" s="28" t="s">
        <v>18</v>
      </c>
      <c r="C24" s="21"/>
      <c r="D24" s="32" t="s">
        <v>27</v>
      </c>
      <c r="E24" s="32" t="s">
        <v>7</v>
      </c>
      <c r="F24" s="24">
        <v>220</v>
      </c>
      <c r="G24" s="24">
        <v>8</v>
      </c>
      <c r="H24" s="25">
        <f>F24*G24</f>
        <v>1760</v>
      </c>
      <c r="I24" s="1"/>
      <c r="J24" s="2"/>
      <c r="IV24" s="7"/>
    </row>
    <row r="25" spans="1:256" s="6" customFormat="1" ht="25.5" x14ac:dyDescent="0.2">
      <c r="A25" s="31"/>
      <c r="B25" s="28" t="s">
        <v>18</v>
      </c>
      <c r="C25" s="21"/>
      <c r="D25" s="26" t="s">
        <v>28</v>
      </c>
      <c r="E25" s="32" t="s">
        <v>10</v>
      </c>
      <c r="F25" s="24">
        <v>4</v>
      </c>
      <c r="G25" s="24">
        <v>3000</v>
      </c>
      <c r="H25" s="25">
        <f>F25*G25</f>
        <v>12000</v>
      </c>
      <c r="I25" s="1"/>
      <c r="J25" s="2"/>
      <c r="IV25" s="7"/>
    </row>
    <row r="26" spans="1:256" s="6" customFormat="1" ht="25.5" x14ac:dyDescent="0.2">
      <c r="A26" s="31"/>
      <c r="B26" s="28" t="s">
        <v>18</v>
      </c>
      <c r="C26" s="21"/>
      <c r="D26" s="26" t="s">
        <v>29</v>
      </c>
      <c r="E26" s="32" t="s">
        <v>22</v>
      </c>
      <c r="F26" s="24">
        <v>4</v>
      </c>
      <c r="G26" s="24">
        <v>1500</v>
      </c>
      <c r="H26" s="25">
        <f t="shared" si="3"/>
        <v>6000</v>
      </c>
      <c r="I26" s="1"/>
      <c r="J26" s="2"/>
      <c r="IV26" s="7"/>
    </row>
    <row r="27" spans="1:256" s="6" customFormat="1" ht="25.5" x14ac:dyDescent="0.2">
      <c r="A27" s="31"/>
      <c r="B27" s="28" t="s">
        <v>30</v>
      </c>
      <c r="C27" s="21"/>
      <c r="D27" s="26" t="s">
        <v>31</v>
      </c>
      <c r="E27" s="32" t="s">
        <v>22</v>
      </c>
      <c r="F27" s="42">
        <v>1</v>
      </c>
      <c r="G27" s="24">
        <v>50</v>
      </c>
      <c r="H27" s="25">
        <f t="shared" si="3"/>
        <v>50</v>
      </c>
      <c r="I27" s="1"/>
      <c r="J27" s="2"/>
      <c r="IV27" s="7"/>
    </row>
    <row r="28" spans="1:256" s="6" customFormat="1" ht="25.5" x14ac:dyDescent="0.2">
      <c r="A28" s="31"/>
      <c r="B28" s="28" t="s">
        <v>30</v>
      </c>
      <c r="C28" s="21"/>
      <c r="D28" s="26" t="s">
        <v>32</v>
      </c>
      <c r="E28" s="32" t="s">
        <v>22</v>
      </c>
      <c r="F28" s="42">
        <v>9</v>
      </c>
      <c r="G28" s="24">
        <v>50</v>
      </c>
      <c r="H28" s="25">
        <f t="shared" si="3"/>
        <v>450</v>
      </c>
      <c r="I28" s="1"/>
      <c r="IV28" s="7">
        <f>SUM(A28:IU28)</f>
        <v>509</v>
      </c>
    </row>
    <row r="29" spans="1:256" s="6" customFormat="1" ht="25.5" x14ac:dyDescent="0.2">
      <c r="A29" s="31"/>
      <c r="B29" s="28" t="s">
        <v>30</v>
      </c>
      <c r="C29" s="21"/>
      <c r="D29" s="26" t="s">
        <v>33</v>
      </c>
      <c r="E29" s="32" t="s">
        <v>22</v>
      </c>
      <c r="F29" s="42">
        <v>1</v>
      </c>
      <c r="G29" s="24">
        <v>50</v>
      </c>
      <c r="H29" s="25">
        <f t="shared" si="3"/>
        <v>50</v>
      </c>
      <c r="I29" s="1"/>
      <c r="IV29" s="7">
        <f>SUM(A29:IU29)</f>
        <v>101</v>
      </c>
    </row>
    <row r="30" spans="1:256" s="6" customFormat="1" ht="38.25" x14ac:dyDescent="0.2">
      <c r="A30" s="31"/>
      <c r="B30" s="28" t="s">
        <v>30</v>
      </c>
      <c r="C30" s="21"/>
      <c r="D30" s="26" t="s">
        <v>34</v>
      </c>
      <c r="E30" s="32" t="s">
        <v>22</v>
      </c>
      <c r="F30" s="42">
        <v>9</v>
      </c>
      <c r="G30" s="24">
        <v>50</v>
      </c>
      <c r="H30" s="25">
        <f t="shared" si="3"/>
        <v>450</v>
      </c>
      <c r="I30" s="1"/>
      <c r="IV30" s="7">
        <f>SUM(A30:IU30)</f>
        <v>509</v>
      </c>
    </row>
    <row r="31" spans="1:256" s="6" customFormat="1" x14ac:dyDescent="0.2">
      <c r="A31" s="31"/>
      <c r="B31" s="28" t="s">
        <v>30</v>
      </c>
      <c r="C31" s="21"/>
      <c r="D31" s="26" t="s">
        <v>35</v>
      </c>
      <c r="E31" s="32" t="s">
        <v>22</v>
      </c>
      <c r="F31" s="42">
        <v>9</v>
      </c>
      <c r="G31" s="24">
        <v>50</v>
      </c>
      <c r="H31" s="25">
        <f t="shared" si="3"/>
        <v>450</v>
      </c>
      <c r="I31" s="1"/>
    </row>
    <row r="32" spans="1:256" x14ac:dyDescent="0.2">
      <c r="A32" s="68" t="s">
        <v>8</v>
      </c>
      <c r="B32" s="69"/>
      <c r="C32" s="69"/>
      <c r="D32" s="69"/>
      <c r="E32" s="69"/>
      <c r="F32" s="69"/>
      <c r="G32" s="70"/>
      <c r="H32" s="19" t="e">
        <f>#REF!+#REF!+#REF!+#REF!+H9+#REF!+#REF!+#REF!+H5+#REF!+#REF!+#REF!+#REF!+#REF!+#REF!+#REF!+H4</f>
        <v>#REF!</v>
      </c>
    </row>
    <row r="33" spans="1:8" x14ac:dyDescent="0.2">
      <c r="A33" s="68" t="s">
        <v>11</v>
      </c>
      <c r="B33" s="69"/>
      <c r="C33" s="69"/>
      <c r="D33" s="69"/>
      <c r="E33" s="69"/>
      <c r="F33" s="69"/>
      <c r="G33" s="70"/>
      <c r="H33" s="19" t="e">
        <f>H32*0.23</f>
        <v>#REF!</v>
      </c>
    </row>
    <row r="34" spans="1:8" ht="12.75" customHeight="1" thickBot="1" x14ac:dyDescent="0.25">
      <c r="A34" s="65" t="s">
        <v>9</v>
      </c>
      <c r="B34" s="66"/>
      <c r="C34" s="66"/>
      <c r="D34" s="66"/>
      <c r="E34" s="66"/>
      <c r="F34" s="66"/>
      <c r="G34" s="67"/>
      <c r="H34" s="20" t="e">
        <f>H33+H32</f>
        <v>#REF!</v>
      </c>
    </row>
  </sheetData>
  <mergeCells count="8">
    <mergeCell ref="A34:G34"/>
    <mergeCell ref="A32:G32"/>
    <mergeCell ref="A4:F4"/>
    <mergeCell ref="A1:H1"/>
    <mergeCell ref="A2:H2"/>
    <mergeCell ref="A33:G33"/>
    <mergeCell ref="B9:G9"/>
    <mergeCell ref="B5:G5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929D-15EC-4120-BB52-C16E168E559E}">
  <sheetPr>
    <pageSetUpPr fitToPage="1"/>
  </sheetPr>
  <dimension ref="C23:I28"/>
  <sheetViews>
    <sheetView tabSelected="1" zoomScale="115" zoomScaleNormal="115" workbookViewId="0">
      <selection activeCell="I41" sqref="I41"/>
    </sheetView>
  </sheetViews>
  <sheetFormatPr defaultRowHeight="12.75" x14ac:dyDescent="0.2"/>
  <cols>
    <col min="1" max="1" width="9.140625" style="62"/>
    <col min="2" max="2" width="2.42578125" style="62" customWidth="1"/>
    <col min="3" max="8" width="9.140625" style="62"/>
    <col min="9" max="9" width="17.85546875" style="62" customWidth="1"/>
    <col min="10" max="10" width="5.140625" style="62" customWidth="1"/>
    <col min="11" max="11" width="9.140625" style="62"/>
    <col min="12" max="12" width="5.85546875" style="62" customWidth="1"/>
    <col min="13" max="14" width="9.140625" style="62"/>
    <col min="15" max="15" width="2" style="62" customWidth="1"/>
    <col min="16" max="257" width="9.140625" style="62"/>
    <col min="258" max="258" width="2.42578125" style="62" customWidth="1"/>
    <col min="259" max="264" width="9.140625" style="62"/>
    <col min="265" max="265" width="17.85546875" style="62" customWidth="1"/>
    <col min="266" max="266" width="5.140625" style="62" customWidth="1"/>
    <col min="267" max="267" width="9.140625" style="62"/>
    <col min="268" max="268" width="5.85546875" style="62" customWidth="1"/>
    <col min="269" max="270" width="9.140625" style="62"/>
    <col min="271" max="271" width="2" style="62" customWidth="1"/>
    <col min="272" max="513" width="9.140625" style="62"/>
    <col min="514" max="514" width="2.42578125" style="62" customWidth="1"/>
    <col min="515" max="520" width="9.140625" style="62"/>
    <col min="521" max="521" width="17.85546875" style="62" customWidth="1"/>
    <col min="522" max="522" width="5.140625" style="62" customWidth="1"/>
    <col min="523" max="523" width="9.140625" style="62"/>
    <col min="524" max="524" width="5.85546875" style="62" customWidth="1"/>
    <col min="525" max="526" width="9.140625" style="62"/>
    <col min="527" max="527" width="2" style="62" customWidth="1"/>
    <col min="528" max="769" width="9.140625" style="62"/>
    <col min="770" max="770" width="2.42578125" style="62" customWidth="1"/>
    <col min="771" max="776" width="9.140625" style="62"/>
    <col min="777" max="777" width="17.85546875" style="62" customWidth="1"/>
    <col min="778" max="778" width="5.140625" style="62" customWidth="1"/>
    <col min="779" max="779" width="9.140625" style="62"/>
    <col min="780" max="780" width="5.85546875" style="62" customWidth="1"/>
    <col min="781" max="782" width="9.140625" style="62"/>
    <col min="783" max="783" width="2" style="62" customWidth="1"/>
    <col min="784" max="1025" width="9.140625" style="62"/>
    <col min="1026" max="1026" width="2.42578125" style="62" customWidth="1"/>
    <col min="1027" max="1032" width="9.140625" style="62"/>
    <col min="1033" max="1033" width="17.85546875" style="62" customWidth="1"/>
    <col min="1034" max="1034" width="5.140625" style="62" customWidth="1"/>
    <col min="1035" max="1035" width="9.140625" style="62"/>
    <col min="1036" max="1036" width="5.85546875" style="62" customWidth="1"/>
    <col min="1037" max="1038" width="9.140625" style="62"/>
    <col min="1039" max="1039" width="2" style="62" customWidth="1"/>
    <col min="1040" max="1281" width="9.140625" style="62"/>
    <col min="1282" max="1282" width="2.42578125" style="62" customWidth="1"/>
    <col min="1283" max="1288" width="9.140625" style="62"/>
    <col min="1289" max="1289" width="17.85546875" style="62" customWidth="1"/>
    <col min="1290" max="1290" width="5.140625" style="62" customWidth="1"/>
    <col min="1291" max="1291" width="9.140625" style="62"/>
    <col min="1292" max="1292" width="5.85546875" style="62" customWidth="1"/>
    <col min="1293" max="1294" width="9.140625" style="62"/>
    <col min="1295" max="1295" width="2" style="62" customWidth="1"/>
    <col min="1296" max="1537" width="9.140625" style="62"/>
    <col min="1538" max="1538" width="2.42578125" style="62" customWidth="1"/>
    <col min="1539" max="1544" width="9.140625" style="62"/>
    <col min="1545" max="1545" width="17.85546875" style="62" customWidth="1"/>
    <col min="1546" max="1546" width="5.140625" style="62" customWidth="1"/>
    <col min="1547" max="1547" width="9.140625" style="62"/>
    <col min="1548" max="1548" width="5.85546875" style="62" customWidth="1"/>
    <col min="1549" max="1550" width="9.140625" style="62"/>
    <col min="1551" max="1551" width="2" style="62" customWidth="1"/>
    <col min="1552" max="1793" width="9.140625" style="62"/>
    <col min="1794" max="1794" width="2.42578125" style="62" customWidth="1"/>
    <col min="1795" max="1800" width="9.140625" style="62"/>
    <col min="1801" max="1801" width="17.85546875" style="62" customWidth="1"/>
    <col min="1802" max="1802" width="5.140625" style="62" customWidth="1"/>
    <col min="1803" max="1803" width="9.140625" style="62"/>
    <col min="1804" max="1804" width="5.85546875" style="62" customWidth="1"/>
    <col min="1805" max="1806" width="9.140625" style="62"/>
    <col min="1807" max="1807" width="2" style="62" customWidth="1"/>
    <col min="1808" max="2049" width="9.140625" style="62"/>
    <col min="2050" max="2050" width="2.42578125" style="62" customWidth="1"/>
    <col min="2051" max="2056" width="9.140625" style="62"/>
    <col min="2057" max="2057" width="17.85546875" style="62" customWidth="1"/>
    <col min="2058" max="2058" width="5.140625" style="62" customWidth="1"/>
    <col min="2059" max="2059" width="9.140625" style="62"/>
    <col min="2060" max="2060" width="5.85546875" style="62" customWidth="1"/>
    <col min="2061" max="2062" width="9.140625" style="62"/>
    <col min="2063" max="2063" width="2" style="62" customWidth="1"/>
    <col min="2064" max="2305" width="9.140625" style="62"/>
    <col min="2306" max="2306" width="2.42578125" style="62" customWidth="1"/>
    <col min="2307" max="2312" width="9.140625" style="62"/>
    <col min="2313" max="2313" width="17.85546875" style="62" customWidth="1"/>
    <col min="2314" max="2314" width="5.140625" style="62" customWidth="1"/>
    <col min="2315" max="2315" width="9.140625" style="62"/>
    <col min="2316" max="2316" width="5.85546875" style="62" customWidth="1"/>
    <col min="2317" max="2318" width="9.140625" style="62"/>
    <col min="2319" max="2319" width="2" style="62" customWidth="1"/>
    <col min="2320" max="2561" width="9.140625" style="62"/>
    <col min="2562" max="2562" width="2.42578125" style="62" customWidth="1"/>
    <col min="2563" max="2568" width="9.140625" style="62"/>
    <col min="2569" max="2569" width="17.85546875" style="62" customWidth="1"/>
    <col min="2570" max="2570" width="5.140625" style="62" customWidth="1"/>
    <col min="2571" max="2571" width="9.140625" style="62"/>
    <col min="2572" max="2572" width="5.85546875" style="62" customWidth="1"/>
    <col min="2573" max="2574" width="9.140625" style="62"/>
    <col min="2575" max="2575" width="2" style="62" customWidth="1"/>
    <col min="2576" max="2817" width="9.140625" style="62"/>
    <col min="2818" max="2818" width="2.42578125" style="62" customWidth="1"/>
    <col min="2819" max="2824" width="9.140625" style="62"/>
    <col min="2825" max="2825" width="17.85546875" style="62" customWidth="1"/>
    <col min="2826" max="2826" width="5.140625" style="62" customWidth="1"/>
    <col min="2827" max="2827" width="9.140625" style="62"/>
    <col min="2828" max="2828" width="5.85546875" style="62" customWidth="1"/>
    <col min="2829" max="2830" width="9.140625" style="62"/>
    <col min="2831" max="2831" width="2" style="62" customWidth="1"/>
    <col min="2832" max="3073" width="9.140625" style="62"/>
    <col min="3074" max="3074" width="2.42578125" style="62" customWidth="1"/>
    <col min="3075" max="3080" width="9.140625" style="62"/>
    <col min="3081" max="3081" width="17.85546875" style="62" customWidth="1"/>
    <col min="3082" max="3082" width="5.140625" style="62" customWidth="1"/>
    <col min="3083" max="3083" width="9.140625" style="62"/>
    <col min="3084" max="3084" width="5.85546875" style="62" customWidth="1"/>
    <col min="3085" max="3086" width="9.140625" style="62"/>
    <col min="3087" max="3087" width="2" style="62" customWidth="1"/>
    <col min="3088" max="3329" width="9.140625" style="62"/>
    <col min="3330" max="3330" width="2.42578125" style="62" customWidth="1"/>
    <col min="3331" max="3336" width="9.140625" style="62"/>
    <col min="3337" max="3337" width="17.85546875" style="62" customWidth="1"/>
    <col min="3338" max="3338" width="5.140625" style="62" customWidth="1"/>
    <col min="3339" max="3339" width="9.140625" style="62"/>
    <col min="3340" max="3340" width="5.85546875" style="62" customWidth="1"/>
    <col min="3341" max="3342" width="9.140625" style="62"/>
    <col min="3343" max="3343" width="2" style="62" customWidth="1"/>
    <col min="3344" max="3585" width="9.140625" style="62"/>
    <col min="3586" max="3586" width="2.42578125" style="62" customWidth="1"/>
    <col min="3587" max="3592" width="9.140625" style="62"/>
    <col min="3593" max="3593" width="17.85546875" style="62" customWidth="1"/>
    <col min="3594" max="3594" width="5.140625" style="62" customWidth="1"/>
    <col min="3595" max="3595" width="9.140625" style="62"/>
    <col min="3596" max="3596" width="5.85546875" style="62" customWidth="1"/>
    <col min="3597" max="3598" width="9.140625" style="62"/>
    <col min="3599" max="3599" width="2" style="62" customWidth="1"/>
    <col min="3600" max="3841" width="9.140625" style="62"/>
    <col min="3842" max="3842" width="2.42578125" style="62" customWidth="1"/>
    <col min="3843" max="3848" width="9.140625" style="62"/>
    <col min="3849" max="3849" width="17.85546875" style="62" customWidth="1"/>
    <col min="3850" max="3850" width="5.140625" style="62" customWidth="1"/>
    <col min="3851" max="3851" width="9.140625" style="62"/>
    <col min="3852" max="3852" width="5.85546875" style="62" customWidth="1"/>
    <col min="3853" max="3854" width="9.140625" style="62"/>
    <col min="3855" max="3855" width="2" style="62" customWidth="1"/>
    <col min="3856" max="4097" width="9.140625" style="62"/>
    <col min="4098" max="4098" width="2.42578125" style="62" customWidth="1"/>
    <col min="4099" max="4104" width="9.140625" style="62"/>
    <col min="4105" max="4105" width="17.85546875" style="62" customWidth="1"/>
    <col min="4106" max="4106" width="5.140625" style="62" customWidth="1"/>
    <col min="4107" max="4107" width="9.140625" style="62"/>
    <col min="4108" max="4108" width="5.85546875" style="62" customWidth="1"/>
    <col min="4109" max="4110" width="9.140625" style="62"/>
    <col min="4111" max="4111" width="2" style="62" customWidth="1"/>
    <col min="4112" max="4353" width="9.140625" style="62"/>
    <col min="4354" max="4354" width="2.42578125" style="62" customWidth="1"/>
    <col min="4355" max="4360" width="9.140625" style="62"/>
    <col min="4361" max="4361" width="17.85546875" style="62" customWidth="1"/>
    <col min="4362" max="4362" width="5.140625" style="62" customWidth="1"/>
    <col min="4363" max="4363" width="9.140625" style="62"/>
    <col min="4364" max="4364" width="5.85546875" style="62" customWidth="1"/>
    <col min="4365" max="4366" width="9.140625" style="62"/>
    <col min="4367" max="4367" width="2" style="62" customWidth="1"/>
    <col min="4368" max="4609" width="9.140625" style="62"/>
    <col min="4610" max="4610" width="2.42578125" style="62" customWidth="1"/>
    <col min="4611" max="4616" width="9.140625" style="62"/>
    <col min="4617" max="4617" width="17.85546875" style="62" customWidth="1"/>
    <col min="4618" max="4618" width="5.140625" style="62" customWidth="1"/>
    <col min="4619" max="4619" width="9.140625" style="62"/>
    <col min="4620" max="4620" width="5.85546875" style="62" customWidth="1"/>
    <col min="4621" max="4622" width="9.140625" style="62"/>
    <col min="4623" max="4623" width="2" style="62" customWidth="1"/>
    <col min="4624" max="4865" width="9.140625" style="62"/>
    <col min="4866" max="4866" width="2.42578125" style="62" customWidth="1"/>
    <col min="4867" max="4872" width="9.140625" style="62"/>
    <col min="4873" max="4873" width="17.85546875" style="62" customWidth="1"/>
    <col min="4874" max="4874" width="5.140625" style="62" customWidth="1"/>
    <col min="4875" max="4875" width="9.140625" style="62"/>
    <col min="4876" max="4876" width="5.85546875" style="62" customWidth="1"/>
    <col min="4877" max="4878" width="9.140625" style="62"/>
    <col min="4879" max="4879" width="2" style="62" customWidth="1"/>
    <col min="4880" max="5121" width="9.140625" style="62"/>
    <col min="5122" max="5122" width="2.42578125" style="62" customWidth="1"/>
    <col min="5123" max="5128" width="9.140625" style="62"/>
    <col min="5129" max="5129" width="17.85546875" style="62" customWidth="1"/>
    <col min="5130" max="5130" width="5.140625" style="62" customWidth="1"/>
    <col min="5131" max="5131" width="9.140625" style="62"/>
    <col min="5132" max="5132" width="5.85546875" style="62" customWidth="1"/>
    <col min="5133" max="5134" width="9.140625" style="62"/>
    <col min="5135" max="5135" width="2" style="62" customWidth="1"/>
    <col min="5136" max="5377" width="9.140625" style="62"/>
    <col min="5378" max="5378" width="2.42578125" style="62" customWidth="1"/>
    <col min="5379" max="5384" width="9.140625" style="62"/>
    <col min="5385" max="5385" width="17.85546875" style="62" customWidth="1"/>
    <col min="5386" max="5386" width="5.140625" style="62" customWidth="1"/>
    <col min="5387" max="5387" width="9.140625" style="62"/>
    <col min="5388" max="5388" width="5.85546875" style="62" customWidth="1"/>
    <col min="5389" max="5390" width="9.140625" style="62"/>
    <col min="5391" max="5391" width="2" style="62" customWidth="1"/>
    <col min="5392" max="5633" width="9.140625" style="62"/>
    <col min="5634" max="5634" width="2.42578125" style="62" customWidth="1"/>
    <col min="5635" max="5640" width="9.140625" style="62"/>
    <col min="5641" max="5641" width="17.85546875" style="62" customWidth="1"/>
    <col min="5642" max="5642" width="5.140625" style="62" customWidth="1"/>
    <col min="5643" max="5643" width="9.140625" style="62"/>
    <col min="5644" max="5644" width="5.85546875" style="62" customWidth="1"/>
    <col min="5645" max="5646" width="9.140625" style="62"/>
    <col min="5647" max="5647" width="2" style="62" customWidth="1"/>
    <col min="5648" max="5889" width="9.140625" style="62"/>
    <col min="5890" max="5890" width="2.42578125" style="62" customWidth="1"/>
    <col min="5891" max="5896" width="9.140625" style="62"/>
    <col min="5897" max="5897" width="17.85546875" style="62" customWidth="1"/>
    <col min="5898" max="5898" width="5.140625" style="62" customWidth="1"/>
    <col min="5899" max="5899" width="9.140625" style="62"/>
    <col min="5900" max="5900" width="5.85546875" style="62" customWidth="1"/>
    <col min="5901" max="5902" width="9.140625" style="62"/>
    <col min="5903" max="5903" width="2" style="62" customWidth="1"/>
    <col min="5904" max="6145" width="9.140625" style="62"/>
    <col min="6146" max="6146" width="2.42578125" style="62" customWidth="1"/>
    <col min="6147" max="6152" width="9.140625" style="62"/>
    <col min="6153" max="6153" width="17.85546875" style="62" customWidth="1"/>
    <col min="6154" max="6154" width="5.140625" style="62" customWidth="1"/>
    <col min="6155" max="6155" width="9.140625" style="62"/>
    <col min="6156" max="6156" width="5.85546875" style="62" customWidth="1"/>
    <col min="6157" max="6158" width="9.140625" style="62"/>
    <col min="6159" max="6159" width="2" style="62" customWidth="1"/>
    <col min="6160" max="6401" width="9.140625" style="62"/>
    <col min="6402" max="6402" width="2.42578125" style="62" customWidth="1"/>
    <col min="6403" max="6408" width="9.140625" style="62"/>
    <col min="6409" max="6409" width="17.85546875" style="62" customWidth="1"/>
    <col min="6410" max="6410" width="5.140625" style="62" customWidth="1"/>
    <col min="6411" max="6411" width="9.140625" style="62"/>
    <col min="6412" max="6412" width="5.85546875" style="62" customWidth="1"/>
    <col min="6413" max="6414" width="9.140625" style="62"/>
    <col min="6415" max="6415" width="2" style="62" customWidth="1"/>
    <col min="6416" max="6657" width="9.140625" style="62"/>
    <col min="6658" max="6658" width="2.42578125" style="62" customWidth="1"/>
    <col min="6659" max="6664" width="9.140625" style="62"/>
    <col min="6665" max="6665" width="17.85546875" style="62" customWidth="1"/>
    <col min="6666" max="6666" width="5.140625" style="62" customWidth="1"/>
    <col min="6667" max="6667" width="9.140625" style="62"/>
    <col min="6668" max="6668" width="5.85546875" style="62" customWidth="1"/>
    <col min="6669" max="6670" width="9.140625" style="62"/>
    <col min="6671" max="6671" width="2" style="62" customWidth="1"/>
    <col min="6672" max="6913" width="9.140625" style="62"/>
    <col min="6914" max="6914" width="2.42578125" style="62" customWidth="1"/>
    <col min="6915" max="6920" width="9.140625" style="62"/>
    <col min="6921" max="6921" width="17.85546875" style="62" customWidth="1"/>
    <col min="6922" max="6922" width="5.140625" style="62" customWidth="1"/>
    <col min="6923" max="6923" width="9.140625" style="62"/>
    <col min="6924" max="6924" width="5.85546875" style="62" customWidth="1"/>
    <col min="6925" max="6926" width="9.140625" style="62"/>
    <col min="6927" max="6927" width="2" style="62" customWidth="1"/>
    <col min="6928" max="7169" width="9.140625" style="62"/>
    <col min="7170" max="7170" width="2.42578125" style="62" customWidth="1"/>
    <col min="7171" max="7176" width="9.140625" style="62"/>
    <col min="7177" max="7177" width="17.85546875" style="62" customWidth="1"/>
    <col min="7178" max="7178" width="5.140625" style="62" customWidth="1"/>
    <col min="7179" max="7179" width="9.140625" style="62"/>
    <col min="7180" max="7180" width="5.85546875" style="62" customWidth="1"/>
    <col min="7181" max="7182" width="9.140625" style="62"/>
    <col min="7183" max="7183" width="2" style="62" customWidth="1"/>
    <col min="7184" max="7425" width="9.140625" style="62"/>
    <col min="7426" max="7426" width="2.42578125" style="62" customWidth="1"/>
    <col min="7427" max="7432" width="9.140625" style="62"/>
    <col min="7433" max="7433" width="17.85546875" style="62" customWidth="1"/>
    <col min="7434" max="7434" width="5.140625" style="62" customWidth="1"/>
    <col min="7435" max="7435" width="9.140625" style="62"/>
    <col min="7436" max="7436" width="5.85546875" style="62" customWidth="1"/>
    <col min="7437" max="7438" width="9.140625" style="62"/>
    <col min="7439" max="7439" width="2" style="62" customWidth="1"/>
    <col min="7440" max="7681" width="9.140625" style="62"/>
    <col min="7682" max="7682" width="2.42578125" style="62" customWidth="1"/>
    <col min="7683" max="7688" width="9.140625" style="62"/>
    <col min="7689" max="7689" width="17.85546875" style="62" customWidth="1"/>
    <col min="7690" max="7690" width="5.140625" style="62" customWidth="1"/>
    <col min="7691" max="7691" width="9.140625" style="62"/>
    <col min="7692" max="7692" width="5.85546875" style="62" customWidth="1"/>
    <col min="7693" max="7694" width="9.140625" style="62"/>
    <col min="7695" max="7695" width="2" style="62" customWidth="1"/>
    <col min="7696" max="7937" width="9.140625" style="62"/>
    <col min="7938" max="7938" width="2.42578125" style="62" customWidth="1"/>
    <col min="7939" max="7944" width="9.140625" style="62"/>
    <col min="7945" max="7945" width="17.85546875" style="62" customWidth="1"/>
    <col min="7946" max="7946" width="5.140625" style="62" customWidth="1"/>
    <col min="7947" max="7947" width="9.140625" style="62"/>
    <col min="7948" max="7948" width="5.85546875" style="62" customWidth="1"/>
    <col min="7949" max="7950" width="9.140625" style="62"/>
    <col min="7951" max="7951" width="2" style="62" customWidth="1"/>
    <col min="7952" max="8193" width="9.140625" style="62"/>
    <col min="8194" max="8194" width="2.42578125" style="62" customWidth="1"/>
    <col min="8195" max="8200" width="9.140625" style="62"/>
    <col min="8201" max="8201" width="17.85546875" style="62" customWidth="1"/>
    <col min="8202" max="8202" width="5.140625" style="62" customWidth="1"/>
    <col min="8203" max="8203" width="9.140625" style="62"/>
    <col min="8204" max="8204" width="5.85546875" style="62" customWidth="1"/>
    <col min="8205" max="8206" width="9.140625" style="62"/>
    <col min="8207" max="8207" width="2" style="62" customWidth="1"/>
    <col min="8208" max="8449" width="9.140625" style="62"/>
    <col min="8450" max="8450" width="2.42578125" style="62" customWidth="1"/>
    <col min="8451" max="8456" width="9.140625" style="62"/>
    <col min="8457" max="8457" width="17.85546875" style="62" customWidth="1"/>
    <col min="8458" max="8458" width="5.140625" style="62" customWidth="1"/>
    <col min="8459" max="8459" width="9.140625" style="62"/>
    <col min="8460" max="8460" width="5.85546875" style="62" customWidth="1"/>
    <col min="8461" max="8462" width="9.140625" style="62"/>
    <col min="8463" max="8463" width="2" style="62" customWidth="1"/>
    <col min="8464" max="8705" width="9.140625" style="62"/>
    <col min="8706" max="8706" width="2.42578125" style="62" customWidth="1"/>
    <col min="8707" max="8712" width="9.140625" style="62"/>
    <col min="8713" max="8713" width="17.85546875" style="62" customWidth="1"/>
    <col min="8714" max="8714" width="5.140625" style="62" customWidth="1"/>
    <col min="8715" max="8715" width="9.140625" style="62"/>
    <col min="8716" max="8716" width="5.85546875" style="62" customWidth="1"/>
    <col min="8717" max="8718" width="9.140625" style="62"/>
    <col min="8719" max="8719" width="2" style="62" customWidth="1"/>
    <col min="8720" max="8961" width="9.140625" style="62"/>
    <col min="8962" max="8962" width="2.42578125" style="62" customWidth="1"/>
    <col min="8963" max="8968" width="9.140625" style="62"/>
    <col min="8969" max="8969" width="17.85546875" style="62" customWidth="1"/>
    <col min="8970" max="8970" width="5.140625" style="62" customWidth="1"/>
    <col min="8971" max="8971" width="9.140625" style="62"/>
    <col min="8972" max="8972" width="5.85546875" style="62" customWidth="1"/>
    <col min="8973" max="8974" width="9.140625" style="62"/>
    <col min="8975" max="8975" width="2" style="62" customWidth="1"/>
    <col min="8976" max="9217" width="9.140625" style="62"/>
    <col min="9218" max="9218" width="2.42578125" style="62" customWidth="1"/>
    <col min="9219" max="9224" width="9.140625" style="62"/>
    <col min="9225" max="9225" width="17.85546875" style="62" customWidth="1"/>
    <col min="9226" max="9226" width="5.140625" style="62" customWidth="1"/>
    <col min="9227" max="9227" width="9.140625" style="62"/>
    <col min="9228" max="9228" width="5.85546875" style="62" customWidth="1"/>
    <col min="9229" max="9230" width="9.140625" style="62"/>
    <col min="9231" max="9231" width="2" style="62" customWidth="1"/>
    <col min="9232" max="9473" width="9.140625" style="62"/>
    <col min="9474" max="9474" width="2.42578125" style="62" customWidth="1"/>
    <col min="9475" max="9480" width="9.140625" style="62"/>
    <col min="9481" max="9481" width="17.85546875" style="62" customWidth="1"/>
    <col min="9482" max="9482" width="5.140625" style="62" customWidth="1"/>
    <col min="9483" max="9483" width="9.140625" style="62"/>
    <col min="9484" max="9484" width="5.85546875" style="62" customWidth="1"/>
    <col min="9485" max="9486" width="9.140625" style="62"/>
    <col min="9487" max="9487" width="2" style="62" customWidth="1"/>
    <col min="9488" max="9729" width="9.140625" style="62"/>
    <col min="9730" max="9730" width="2.42578125" style="62" customWidth="1"/>
    <col min="9731" max="9736" width="9.140625" style="62"/>
    <col min="9737" max="9737" width="17.85546875" style="62" customWidth="1"/>
    <col min="9738" max="9738" width="5.140625" style="62" customWidth="1"/>
    <col min="9739" max="9739" width="9.140625" style="62"/>
    <col min="9740" max="9740" width="5.85546875" style="62" customWidth="1"/>
    <col min="9741" max="9742" width="9.140625" style="62"/>
    <col min="9743" max="9743" width="2" style="62" customWidth="1"/>
    <col min="9744" max="9985" width="9.140625" style="62"/>
    <col min="9986" max="9986" width="2.42578125" style="62" customWidth="1"/>
    <col min="9987" max="9992" width="9.140625" style="62"/>
    <col min="9993" max="9993" width="17.85546875" style="62" customWidth="1"/>
    <col min="9994" max="9994" width="5.140625" style="62" customWidth="1"/>
    <col min="9995" max="9995" width="9.140625" style="62"/>
    <col min="9996" max="9996" width="5.85546875" style="62" customWidth="1"/>
    <col min="9997" max="9998" width="9.140625" style="62"/>
    <col min="9999" max="9999" width="2" style="62" customWidth="1"/>
    <col min="10000" max="10241" width="9.140625" style="62"/>
    <col min="10242" max="10242" width="2.42578125" style="62" customWidth="1"/>
    <col min="10243" max="10248" width="9.140625" style="62"/>
    <col min="10249" max="10249" width="17.85546875" style="62" customWidth="1"/>
    <col min="10250" max="10250" width="5.140625" style="62" customWidth="1"/>
    <col min="10251" max="10251" width="9.140625" style="62"/>
    <col min="10252" max="10252" width="5.85546875" style="62" customWidth="1"/>
    <col min="10253" max="10254" width="9.140625" style="62"/>
    <col min="10255" max="10255" width="2" style="62" customWidth="1"/>
    <col min="10256" max="10497" width="9.140625" style="62"/>
    <col min="10498" max="10498" width="2.42578125" style="62" customWidth="1"/>
    <col min="10499" max="10504" width="9.140625" style="62"/>
    <col min="10505" max="10505" width="17.85546875" style="62" customWidth="1"/>
    <col min="10506" max="10506" width="5.140625" style="62" customWidth="1"/>
    <col min="10507" max="10507" width="9.140625" style="62"/>
    <col min="10508" max="10508" width="5.85546875" style="62" customWidth="1"/>
    <col min="10509" max="10510" width="9.140625" style="62"/>
    <col min="10511" max="10511" width="2" style="62" customWidth="1"/>
    <col min="10512" max="10753" width="9.140625" style="62"/>
    <col min="10754" max="10754" width="2.42578125" style="62" customWidth="1"/>
    <col min="10755" max="10760" width="9.140625" style="62"/>
    <col min="10761" max="10761" width="17.85546875" style="62" customWidth="1"/>
    <col min="10762" max="10762" width="5.140625" style="62" customWidth="1"/>
    <col min="10763" max="10763" width="9.140625" style="62"/>
    <col min="10764" max="10764" width="5.85546875" style="62" customWidth="1"/>
    <col min="10765" max="10766" width="9.140625" style="62"/>
    <col min="10767" max="10767" width="2" style="62" customWidth="1"/>
    <col min="10768" max="11009" width="9.140625" style="62"/>
    <col min="11010" max="11010" width="2.42578125" style="62" customWidth="1"/>
    <col min="11011" max="11016" width="9.140625" style="62"/>
    <col min="11017" max="11017" width="17.85546875" style="62" customWidth="1"/>
    <col min="11018" max="11018" width="5.140625" style="62" customWidth="1"/>
    <col min="11019" max="11019" width="9.140625" style="62"/>
    <col min="11020" max="11020" width="5.85546875" style="62" customWidth="1"/>
    <col min="11021" max="11022" width="9.140625" style="62"/>
    <col min="11023" max="11023" width="2" style="62" customWidth="1"/>
    <col min="11024" max="11265" width="9.140625" style="62"/>
    <col min="11266" max="11266" width="2.42578125" style="62" customWidth="1"/>
    <col min="11267" max="11272" width="9.140625" style="62"/>
    <col min="11273" max="11273" width="17.85546875" style="62" customWidth="1"/>
    <col min="11274" max="11274" width="5.140625" style="62" customWidth="1"/>
    <col min="11275" max="11275" width="9.140625" style="62"/>
    <col min="11276" max="11276" width="5.85546875" style="62" customWidth="1"/>
    <col min="11277" max="11278" width="9.140625" style="62"/>
    <col min="11279" max="11279" width="2" style="62" customWidth="1"/>
    <col min="11280" max="11521" width="9.140625" style="62"/>
    <col min="11522" max="11522" width="2.42578125" style="62" customWidth="1"/>
    <col min="11523" max="11528" width="9.140625" style="62"/>
    <col min="11529" max="11529" width="17.85546875" style="62" customWidth="1"/>
    <col min="11530" max="11530" width="5.140625" style="62" customWidth="1"/>
    <col min="11531" max="11531" width="9.140625" style="62"/>
    <col min="11532" max="11532" width="5.85546875" style="62" customWidth="1"/>
    <col min="11533" max="11534" width="9.140625" style="62"/>
    <col min="11535" max="11535" width="2" style="62" customWidth="1"/>
    <col min="11536" max="11777" width="9.140625" style="62"/>
    <col min="11778" max="11778" width="2.42578125" style="62" customWidth="1"/>
    <col min="11779" max="11784" width="9.140625" style="62"/>
    <col min="11785" max="11785" width="17.85546875" style="62" customWidth="1"/>
    <col min="11786" max="11786" width="5.140625" style="62" customWidth="1"/>
    <col min="11787" max="11787" width="9.140625" style="62"/>
    <col min="11788" max="11788" width="5.85546875" style="62" customWidth="1"/>
    <col min="11789" max="11790" width="9.140625" style="62"/>
    <col min="11791" max="11791" width="2" style="62" customWidth="1"/>
    <col min="11792" max="12033" width="9.140625" style="62"/>
    <col min="12034" max="12034" width="2.42578125" style="62" customWidth="1"/>
    <col min="12035" max="12040" width="9.140625" style="62"/>
    <col min="12041" max="12041" width="17.85546875" style="62" customWidth="1"/>
    <col min="12042" max="12042" width="5.140625" style="62" customWidth="1"/>
    <col min="12043" max="12043" width="9.140625" style="62"/>
    <col min="12044" max="12044" width="5.85546875" style="62" customWidth="1"/>
    <col min="12045" max="12046" width="9.140625" style="62"/>
    <col min="12047" max="12047" width="2" style="62" customWidth="1"/>
    <col min="12048" max="12289" width="9.140625" style="62"/>
    <col min="12290" max="12290" width="2.42578125" style="62" customWidth="1"/>
    <col min="12291" max="12296" width="9.140625" style="62"/>
    <col min="12297" max="12297" width="17.85546875" style="62" customWidth="1"/>
    <col min="12298" max="12298" width="5.140625" style="62" customWidth="1"/>
    <col min="12299" max="12299" width="9.140625" style="62"/>
    <col min="12300" max="12300" width="5.85546875" style="62" customWidth="1"/>
    <col min="12301" max="12302" width="9.140625" style="62"/>
    <col min="12303" max="12303" width="2" style="62" customWidth="1"/>
    <col min="12304" max="12545" width="9.140625" style="62"/>
    <col min="12546" max="12546" width="2.42578125" style="62" customWidth="1"/>
    <col min="12547" max="12552" width="9.140625" style="62"/>
    <col min="12553" max="12553" width="17.85546875" style="62" customWidth="1"/>
    <col min="12554" max="12554" width="5.140625" style="62" customWidth="1"/>
    <col min="12555" max="12555" width="9.140625" style="62"/>
    <col min="12556" max="12556" width="5.85546875" style="62" customWidth="1"/>
    <col min="12557" max="12558" width="9.140625" style="62"/>
    <col min="12559" max="12559" width="2" style="62" customWidth="1"/>
    <col min="12560" max="12801" width="9.140625" style="62"/>
    <col min="12802" max="12802" width="2.42578125" style="62" customWidth="1"/>
    <col min="12803" max="12808" width="9.140625" style="62"/>
    <col min="12809" max="12809" width="17.85546875" style="62" customWidth="1"/>
    <col min="12810" max="12810" width="5.140625" style="62" customWidth="1"/>
    <col min="12811" max="12811" width="9.140625" style="62"/>
    <col min="12812" max="12812" width="5.85546875" style="62" customWidth="1"/>
    <col min="12813" max="12814" width="9.140625" style="62"/>
    <col min="12815" max="12815" width="2" style="62" customWidth="1"/>
    <col min="12816" max="13057" width="9.140625" style="62"/>
    <col min="13058" max="13058" width="2.42578125" style="62" customWidth="1"/>
    <col min="13059" max="13064" width="9.140625" style="62"/>
    <col min="13065" max="13065" width="17.85546875" style="62" customWidth="1"/>
    <col min="13066" max="13066" width="5.140625" style="62" customWidth="1"/>
    <col min="13067" max="13067" width="9.140625" style="62"/>
    <col min="13068" max="13068" width="5.85546875" style="62" customWidth="1"/>
    <col min="13069" max="13070" width="9.140625" style="62"/>
    <col min="13071" max="13071" width="2" style="62" customWidth="1"/>
    <col min="13072" max="13313" width="9.140625" style="62"/>
    <col min="13314" max="13314" width="2.42578125" style="62" customWidth="1"/>
    <col min="13315" max="13320" width="9.140625" style="62"/>
    <col min="13321" max="13321" width="17.85546875" style="62" customWidth="1"/>
    <col min="13322" max="13322" width="5.140625" style="62" customWidth="1"/>
    <col min="13323" max="13323" width="9.140625" style="62"/>
    <col min="13324" max="13324" width="5.85546875" style="62" customWidth="1"/>
    <col min="13325" max="13326" width="9.140625" style="62"/>
    <col min="13327" max="13327" width="2" style="62" customWidth="1"/>
    <col min="13328" max="13569" width="9.140625" style="62"/>
    <col min="13570" max="13570" width="2.42578125" style="62" customWidth="1"/>
    <col min="13571" max="13576" width="9.140625" style="62"/>
    <col min="13577" max="13577" width="17.85546875" style="62" customWidth="1"/>
    <col min="13578" max="13578" width="5.140625" style="62" customWidth="1"/>
    <col min="13579" max="13579" width="9.140625" style="62"/>
    <col min="13580" max="13580" width="5.85546875" style="62" customWidth="1"/>
    <col min="13581" max="13582" width="9.140625" style="62"/>
    <col min="13583" max="13583" width="2" style="62" customWidth="1"/>
    <col min="13584" max="13825" width="9.140625" style="62"/>
    <col min="13826" max="13826" width="2.42578125" style="62" customWidth="1"/>
    <col min="13827" max="13832" width="9.140625" style="62"/>
    <col min="13833" max="13833" width="17.85546875" style="62" customWidth="1"/>
    <col min="13834" max="13834" width="5.140625" style="62" customWidth="1"/>
    <col min="13835" max="13835" width="9.140625" style="62"/>
    <col min="13836" max="13836" width="5.85546875" style="62" customWidth="1"/>
    <col min="13837" max="13838" width="9.140625" style="62"/>
    <col min="13839" max="13839" width="2" style="62" customWidth="1"/>
    <col min="13840" max="14081" width="9.140625" style="62"/>
    <col min="14082" max="14082" width="2.42578125" style="62" customWidth="1"/>
    <col min="14083" max="14088" width="9.140625" style="62"/>
    <col min="14089" max="14089" width="17.85546875" style="62" customWidth="1"/>
    <col min="14090" max="14090" width="5.140625" style="62" customWidth="1"/>
    <col min="14091" max="14091" width="9.140625" style="62"/>
    <col min="14092" max="14092" width="5.85546875" style="62" customWidth="1"/>
    <col min="14093" max="14094" width="9.140625" style="62"/>
    <col min="14095" max="14095" width="2" style="62" customWidth="1"/>
    <col min="14096" max="14337" width="9.140625" style="62"/>
    <col min="14338" max="14338" width="2.42578125" style="62" customWidth="1"/>
    <col min="14339" max="14344" width="9.140625" style="62"/>
    <col min="14345" max="14345" width="17.85546875" style="62" customWidth="1"/>
    <col min="14346" max="14346" width="5.140625" style="62" customWidth="1"/>
    <col min="14347" max="14347" width="9.140625" style="62"/>
    <col min="14348" max="14348" width="5.85546875" style="62" customWidth="1"/>
    <col min="14349" max="14350" width="9.140625" style="62"/>
    <col min="14351" max="14351" width="2" style="62" customWidth="1"/>
    <col min="14352" max="14593" width="9.140625" style="62"/>
    <col min="14594" max="14594" width="2.42578125" style="62" customWidth="1"/>
    <col min="14595" max="14600" width="9.140625" style="62"/>
    <col min="14601" max="14601" width="17.85546875" style="62" customWidth="1"/>
    <col min="14602" max="14602" width="5.140625" style="62" customWidth="1"/>
    <col min="14603" max="14603" width="9.140625" style="62"/>
    <col min="14604" max="14604" width="5.85546875" style="62" customWidth="1"/>
    <col min="14605" max="14606" width="9.140625" style="62"/>
    <col min="14607" max="14607" width="2" style="62" customWidth="1"/>
    <col min="14608" max="14849" width="9.140625" style="62"/>
    <col min="14850" max="14850" width="2.42578125" style="62" customWidth="1"/>
    <col min="14851" max="14856" width="9.140625" style="62"/>
    <col min="14857" max="14857" width="17.85546875" style="62" customWidth="1"/>
    <col min="14858" max="14858" width="5.140625" style="62" customWidth="1"/>
    <col min="14859" max="14859" width="9.140625" style="62"/>
    <col min="14860" max="14860" width="5.85546875" style="62" customWidth="1"/>
    <col min="14861" max="14862" width="9.140625" style="62"/>
    <col min="14863" max="14863" width="2" style="62" customWidth="1"/>
    <col min="14864" max="15105" width="9.140625" style="62"/>
    <col min="15106" max="15106" width="2.42578125" style="62" customWidth="1"/>
    <col min="15107" max="15112" width="9.140625" style="62"/>
    <col min="15113" max="15113" width="17.85546875" style="62" customWidth="1"/>
    <col min="15114" max="15114" width="5.140625" style="62" customWidth="1"/>
    <col min="15115" max="15115" width="9.140625" style="62"/>
    <col min="15116" max="15116" width="5.85546875" style="62" customWidth="1"/>
    <col min="15117" max="15118" width="9.140625" style="62"/>
    <col min="15119" max="15119" width="2" style="62" customWidth="1"/>
    <col min="15120" max="15361" width="9.140625" style="62"/>
    <col min="15362" max="15362" width="2.42578125" style="62" customWidth="1"/>
    <col min="15363" max="15368" width="9.140625" style="62"/>
    <col min="15369" max="15369" width="17.85546875" style="62" customWidth="1"/>
    <col min="15370" max="15370" width="5.140625" style="62" customWidth="1"/>
    <col min="15371" max="15371" width="9.140625" style="62"/>
    <col min="15372" max="15372" width="5.85546875" style="62" customWidth="1"/>
    <col min="15373" max="15374" width="9.140625" style="62"/>
    <col min="15375" max="15375" width="2" style="62" customWidth="1"/>
    <col min="15376" max="15617" width="9.140625" style="62"/>
    <col min="15618" max="15618" width="2.42578125" style="62" customWidth="1"/>
    <col min="15619" max="15624" width="9.140625" style="62"/>
    <col min="15625" max="15625" width="17.85546875" style="62" customWidth="1"/>
    <col min="15626" max="15626" width="5.140625" style="62" customWidth="1"/>
    <col min="15627" max="15627" width="9.140625" style="62"/>
    <col min="15628" max="15628" width="5.85546875" style="62" customWidth="1"/>
    <col min="15629" max="15630" width="9.140625" style="62"/>
    <col min="15631" max="15631" width="2" style="62" customWidth="1"/>
    <col min="15632" max="15873" width="9.140625" style="62"/>
    <col min="15874" max="15874" width="2.42578125" style="62" customWidth="1"/>
    <col min="15875" max="15880" width="9.140625" style="62"/>
    <col min="15881" max="15881" width="17.85546875" style="62" customWidth="1"/>
    <col min="15882" max="15882" width="5.140625" style="62" customWidth="1"/>
    <col min="15883" max="15883" width="9.140625" style="62"/>
    <col min="15884" max="15884" width="5.85546875" style="62" customWidth="1"/>
    <col min="15885" max="15886" width="9.140625" style="62"/>
    <col min="15887" max="15887" width="2" style="62" customWidth="1"/>
    <col min="15888" max="16129" width="9.140625" style="62"/>
    <col min="16130" max="16130" width="2.42578125" style="62" customWidth="1"/>
    <col min="16131" max="16136" width="9.140625" style="62"/>
    <col min="16137" max="16137" width="17.85546875" style="62" customWidth="1"/>
    <col min="16138" max="16138" width="5.140625" style="62" customWidth="1"/>
    <col min="16139" max="16139" width="9.140625" style="62"/>
    <col min="16140" max="16140" width="5.85546875" style="62" customWidth="1"/>
    <col min="16141" max="16142" width="9.140625" style="62"/>
    <col min="16143" max="16143" width="2" style="62" customWidth="1"/>
    <col min="16144" max="16384" width="9.140625" style="62"/>
  </cols>
  <sheetData>
    <row r="23" spans="3:9" ht="15" x14ac:dyDescent="0.25">
      <c r="C23" s="61"/>
      <c r="I23" s="63"/>
    </row>
    <row r="25" spans="3:9" ht="15" x14ac:dyDescent="0.25">
      <c r="C25" s="61"/>
      <c r="D25" s="64"/>
    </row>
    <row r="28" spans="3:9" x14ac:dyDescent="0.2">
      <c r="I28"/>
    </row>
  </sheetData>
  <printOptions horizontalCentered="1"/>
  <pageMargins left="0.9055118110236221" right="0.51181102362204722" top="0.74803149606299213" bottom="0.74803149606299213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F497-DACD-4FC6-8538-D46154F97B6D}">
  <sheetPr>
    <pageSetUpPr fitToPage="1"/>
  </sheetPr>
  <dimension ref="A1:I24"/>
  <sheetViews>
    <sheetView zoomScale="130" zoomScaleNormal="130" workbookViewId="0">
      <selection activeCell="J14" sqref="J14"/>
    </sheetView>
  </sheetViews>
  <sheetFormatPr defaultRowHeight="12.75" x14ac:dyDescent="0.2"/>
  <cols>
    <col min="1" max="1" width="5.7109375" customWidth="1"/>
    <col min="2" max="2" width="12.7109375" customWidth="1"/>
    <col min="5" max="5" width="24.42578125" customWidth="1"/>
    <col min="6" max="7" width="8.7109375" customWidth="1"/>
  </cols>
  <sheetData>
    <row r="1" spans="1:9" x14ac:dyDescent="0.2">
      <c r="A1" s="89" t="s">
        <v>70</v>
      </c>
      <c r="B1" s="89"/>
      <c r="C1" s="89"/>
      <c r="D1" s="89"/>
      <c r="E1" s="89"/>
      <c r="F1" s="89"/>
      <c r="G1" s="89"/>
    </row>
    <row r="2" spans="1:9" x14ac:dyDescent="0.2">
      <c r="A2" s="89" t="s">
        <v>69</v>
      </c>
      <c r="B2" s="89"/>
      <c r="C2" s="89"/>
      <c r="D2" s="89"/>
      <c r="E2" s="89"/>
      <c r="F2" s="89"/>
      <c r="G2" s="89"/>
    </row>
    <row r="3" spans="1:9" x14ac:dyDescent="0.2">
      <c r="A3" s="89" t="s">
        <v>68</v>
      </c>
      <c r="B3" s="89"/>
      <c r="C3" s="89"/>
      <c r="D3" s="89"/>
      <c r="E3" s="89"/>
      <c r="F3" s="89"/>
      <c r="G3" s="89"/>
    </row>
    <row r="4" spans="1:9" ht="30" customHeight="1" x14ac:dyDescent="0.2">
      <c r="A4" s="53" t="s">
        <v>61</v>
      </c>
      <c r="B4" s="54" t="s">
        <v>62</v>
      </c>
      <c r="C4" s="90" t="s">
        <v>67</v>
      </c>
      <c r="D4" s="91"/>
      <c r="E4" s="92"/>
      <c r="F4" s="55" t="s">
        <v>63</v>
      </c>
      <c r="G4" s="55" t="s">
        <v>64</v>
      </c>
    </row>
    <row r="5" spans="1:9" ht="21.95" customHeight="1" x14ac:dyDescent="0.2">
      <c r="A5" s="58">
        <v>1</v>
      </c>
      <c r="B5" s="56" t="s">
        <v>18</v>
      </c>
      <c r="C5" s="86" t="s">
        <v>54</v>
      </c>
      <c r="D5" s="87"/>
      <c r="E5" s="88"/>
      <c r="F5" s="55" t="s">
        <v>7</v>
      </c>
      <c r="G5" s="51">
        <f>215*0.03+215+2*8</f>
        <v>237.45</v>
      </c>
    </row>
    <row r="6" spans="1:9" ht="21.95" customHeight="1" x14ac:dyDescent="0.2">
      <c r="A6" s="58">
        <f>A5+1</f>
        <v>2</v>
      </c>
      <c r="B6" s="56" t="s">
        <v>18</v>
      </c>
      <c r="C6" s="86" t="s">
        <v>48</v>
      </c>
      <c r="D6" s="87"/>
      <c r="E6" s="88"/>
      <c r="F6" s="55" t="s">
        <v>7</v>
      </c>
      <c r="G6" s="59">
        <f>8*6</f>
        <v>48</v>
      </c>
    </row>
    <row r="7" spans="1:9" ht="21.95" customHeight="1" x14ac:dyDescent="0.2">
      <c r="A7" s="58">
        <f t="shared" ref="A7" si="0">A6+1</f>
        <v>3</v>
      </c>
      <c r="B7" s="56" t="s">
        <v>18</v>
      </c>
      <c r="C7" s="93" t="s">
        <v>50</v>
      </c>
      <c r="D7" s="94"/>
      <c r="E7" s="95"/>
      <c r="F7" s="55" t="s">
        <v>7</v>
      </c>
      <c r="G7" s="59">
        <v>215</v>
      </c>
    </row>
    <row r="8" spans="1:9" ht="21.95" customHeight="1" x14ac:dyDescent="0.2">
      <c r="A8" s="58">
        <v>4</v>
      </c>
      <c r="B8" s="56" t="s">
        <v>18</v>
      </c>
      <c r="C8" s="93" t="s">
        <v>55</v>
      </c>
      <c r="D8" s="94"/>
      <c r="E8" s="95"/>
      <c r="F8" s="55" t="s">
        <v>10</v>
      </c>
      <c r="G8" s="59">
        <v>8</v>
      </c>
    </row>
    <row r="9" spans="1:9" ht="21.95" customHeight="1" x14ac:dyDescent="0.2">
      <c r="A9" s="58">
        <v>5</v>
      </c>
      <c r="B9" s="56" t="s">
        <v>18</v>
      </c>
      <c r="C9" s="93" t="s">
        <v>56</v>
      </c>
      <c r="D9" s="94"/>
      <c r="E9" s="95"/>
      <c r="F9" s="55" t="s">
        <v>22</v>
      </c>
      <c r="G9" s="59">
        <v>8</v>
      </c>
    </row>
    <row r="10" spans="1:9" ht="21.95" customHeight="1" x14ac:dyDescent="0.2">
      <c r="A10" s="58">
        <v>6</v>
      </c>
      <c r="B10" s="56" t="s">
        <v>18</v>
      </c>
      <c r="C10" s="86" t="s">
        <v>53</v>
      </c>
      <c r="D10" s="87"/>
      <c r="E10" s="88"/>
      <c r="F10" s="55" t="s">
        <v>10</v>
      </c>
      <c r="G10" s="59">
        <v>8</v>
      </c>
    </row>
    <row r="11" spans="1:9" ht="21.95" customHeight="1" x14ac:dyDescent="0.2">
      <c r="A11" s="58">
        <v>7</v>
      </c>
      <c r="B11" s="56" t="s">
        <v>18</v>
      </c>
      <c r="C11" s="86" t="s">
        <v>49</v>
      </c>
      <c r="D11" s="87"/>
      <c r="E11" s="88"/>
      <c r="F11" s="55" t="s">
        <v>7</v>
      </c>
      <c r="G11" s="59">
        <v>133</v>
      </c>
    </row>
    <row r="12" spans="1:9" ht="21.95" customHeight="1" x14ac:dyDescent="0.2">
      <c r="A12" s="58">
        <v>8</v>
      </c>
      <c r="B12" s="56" t="s">
        <v>18</v>
      </c>
      <c r="C12" s="86" t="s">
        <v>51</v>
      </c>
      <c r="D12" s="87"/>
      <c r="E12" s="88"/>
      <c r="F12" s="55" t="s">
        <v>52</v>
      </c>
      <c r="G12" s="59">
        <v>2</v>
      </c>
    </row>
    <row r="13" spans="1:9" ht="21.95" customHeight="1" x14ac:dyDescent="0.2">
      <c r="A13" s="58">
        <v>9</v>
      </c>
      <c r="B13" s="56" t="s">
        <v>18</v>
      </c>
      <c r="C13" s="86" t="s">
        <v>57</v>
      </c>
      <c r="D13" s="87"/>
      <c r="E13" s="88"/>
      <c r="F13" s="55" t="s">
        <v>52</v>
      </c>
      <c r="G13" s="59">
        <v>9</v>
      </c>
    </row>
    <row r="14" spans="1:9" ht="21.95" customHeight="1" x14ac:dyDescent="0.2">
      <c r="A14" s="58">
        <v>10</v>
      </c>
      <c r="B14" s="56" t="s">
        <v>18</v>
      </c>
      <c r="C14" s="86" t="s">
        <v>33</v>
      </c>
      <c r="D14" s="87"/>
      <c r="E14" s="88"/>
      <c r="F14" s="55" t="s">
        <v>52</v>
      </c>
      <c r="G14" s="59">
        <v>1</v>
      </c>
      <c r="I14" s="52"/>
    </row>
    <row r="15" spans="1:9" ht="21.95" customHeight="1" x14ac:dyDescent="0.2">
      <c r="A15" s="58">
        <v>11</v>
      </c>
      <c r="B15" s="56" t="s">
        <v>18</v>
      </c>
      <c r="C15" s="86" t="s">
        <v>34</v>
      </c>
      <c r="D15" s="87"/>
      <c r="E15" s="88"/>
      <c r="F15" s="55" t="s">
        <v>52</v>
      </c>
      <c r="G15" s="59">
        <v>8</v>
      </c>
      <c r="I15" s="52"/>
    </row>
    <row r="16" spans="1:9" ht="21.95" customHeight="1" x14ac:dyDescent="0.2">
      <c r="A16" s="58">
        <v>12</v>
      </c>
      <c r="B16" s="56" t="s">
        <v>18</v>
      </c>
      <c r="C16" s="86" t="s">
        <v>58</v>
      </c>
      <c r="D16" s="87"/>
      <c r="E16" s="88"/>
      <c r="F16" s="55" t="s">
        <v>52</v>
      </c>
      <c r="G16" s="59">
        <v>2</v>
      </c>
      <c r="I16" s="52"/>
    </row>
    <row r="17" spans="1:9" ht="21.95" customHeight="1" x14ac:dyDescent="0.2">
      <c r="A17" s="58">
        <v>13</v>
      </c>
      <c r="B17" s="56" t="s">
        <v>18</v>
      </c>
      <c r="C17" s="86" t="s">
        <v>59</v>
      </c>
      <c r="D17" s="87"/>
      <c r="E17" s="88"/>
      <c r="F17" s="55" t="s">
        <v>52</v>
      </c>
      <c r="G17" s="59">
        <v>1</v>
      </c>
      <c r="I17" s="52"/>
    </row>
    <row r="18" spans="1:9" ht="21.95" customHeight="1" x14ac:dyDescent="0.2">
      <c r="A18" s="58">
        <v>14</v>
      </c>
      <c r="B18" s="56" t="s">
        <v>18</v>
      </c>
      <c r="C18" s="86" t="s">
        <v>60</v>
      </c>
      <c r="D18" s="87"/>
      <c r="E18" s="88"/>
      <c r="F18" s="55" t="s">
        <v>52</v>
      </c>
      <c r="G18" s="59">
        <v>2</v>
      </c>
      <c r="I18" s="52"/>
    </row>
    <row r="19" spans="1:9" x14ac:dyDescent="0.2">
      <c r="A19" s="43"/>
      <c r="B19" s="43"/>
      <c r="C19" s="97"/>
      <c r="D19" s="97"/>
      <c r="E19" s="97"/>
      <c r="F19" s="47"/>
      <c r="G19" s="45"/>
    </row>
    <row r="20" spans="1:9" x14ac:dyDescent="0.2">
      <c r="A20" s="43"/>
      <c r="B20" s="43"/>
      <c r="C20" s="97"/>
      <c r="D20" s="97"/>
      <c r="E20" s="97"/>
      <c r="F20" s="47"/>
      <c r="G20" s="45"/>
    </row>
    <row r="21" spans="1:9" ht="25.5" customHeight="1" x14ac:dyDescent="0.2">
      <c r="A21" s="43"/>
      <c r="B21" s="43"/>
      <c r="C21" s="97"/>
      <c r="D21" s="97"/>
      <c r="E21" s="97"/>
      <c r="F21" s="47"/>
      <c r="G21" s="45"/>
    </row>
    <row r="22" spans="1:9" x14ac:dyDescent="0.2">
      <c r="A22" s="43"/>
      <c r="B22" s="43"/>
      <c r="C22" s="96"/>
      <c r="D22" s="96"/>
      <c r="E22" s="96"/>
      <c r="F22" s="48"/>
      <c r="G22" s="45"/>
    </row>
    <row r="23" spans="1:9" x14ac:dyDescent="0.2">
      <c r="A23" s="50"/>
      <c r="B23" s="50"/>
      <c r="C23" s="96"/>
      <c r="D23" s="96"/>
      <c r="E23" s="96"/>
      <c r="F23" s="47"/>
      <c r="G23" s="45"/>
    </row>
    <row r="24" spans="1:9" x14ac:dyDescent="0.2">
      <c r="A24" s="43"/>
      <c r="B24" s="43"/>
      <c r="C24" s="96"/>
      <c r="D24" s="96"/>
      <c r="E24" s="96"/>
      <c r="F24" s="44"/>
      <c r="G24" s="45"/>
    </row>
  </sheetData>
  <mergeCells count="24">
    <mergeCell ref="C22:E22"/>
    <mergeCell ref="C23:E23"/>
    <mergeCell ref="C24:E24"/>
    <mergeCell ref="C19:E19"/>
    <mergeCell ref="C20:E20"/>
    <mergeCell ref="C21:E21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6:E6"/>
    <mergeCell ref="A1:G1"/>
    <mergeCell ref="A2:G2"/>
    <mergeCell ref="A3:G3"/>
    <mergeCell ref="C4:E4"/>
    <mergeCell ref="C5:E5"/>
  </mergeCells>
  <printOptions horizontalCentere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7"/>
  <sheetViews>
    <sheetView zoomScale="130" zoomScaleNormal="130" workbookViewId="0">
      <selection activeCell="L10" sqref="L10"/>
    </sheetView>
  </sheetViews>
  <sheetFormatPr defaultRowHeight="12.75" x14ac:dyDescent="0.2"/>
  <cols>
    <col min="1" max="1" width="5.7109375" customWidth="1"/>
    <col min="2" max="2" width="12.7109375" customWidth="1"/>
    <col min="5" max="5" width="24.42578125" customWidth="1"/>
    <col min="6" max="7" width="8.7109375" customWidth="1"/>
    <col min="8" max="9" width="9.7109375" customWidth="1"/>
  </cols>
  <sheetData>
    <row r="1" spans="1:11" x14ac:dyDescent="0.2">
      <c r="A1" s="89" t="s">
        <v>71</v>
      </c>
      <c r="B1" s="89"/>
      <c r="C1" s="89"/>
      <c r="D1" s="89"/>
      <c r="E1" s="89"/>
      <c r="F1" s="89"/>
      <c r="G1" s="89"/>
      <c r="H1" s="89"/>
      <c r="I1" s="89"/>
    </row>
    <row r="2" spans="1:11" x14ac:dyDescent="0.2">
      <c r="A2" s="89" t="s">
        <v>69</v>
      </c>
      <c r="B2" s="89"/>
      <c r="C2" s="89"/>
      <c r="D2" s="89"/>
      <c r="E2" s="89"/>
      <c r="F2" s="89"/>
      <c r="G2" s="89"/>
      <c r="H2" s="89"/>
      <c r="I2" s="89"/>
    </row>
    <row r="3" spans="1:11" x14ac:dyDescent="0.2">
      <c r="A3" s="89" t="s">
        <v>68</v>
      </c>
      <c r="B3" s="89"/>
      <c r="C3" s="89"/>
      <c r="D3" s="89"/>
      <c r="E3" s="89"/>
      <c r="F3" s="89"/>
      <c r="G3" s="89"/>
      <c r="H3" s="89"/>
      <c r="I3" s="89"/>
    </row>
    <row r="4" spans="1:11" ht="30" customHeight="1" x14ac:dyDescent="0.2">
      <c r="A4" s="53" t="s">
        <v>61</v>
      </c>
      <c r="B4" s="54" t="s">
        <v>62</v>
      </c>
      <c r="C4" s="90" t="s">
        <v>67</v>
      </c>
      <c r="D4" s="91"/>
      <c r="E4" s="92"/>
      <c r="F4" s="55" t="s">
        <v>63</v>
      </c>
      <c r="G4" s="55" t="s">
        <v>64</v>
      </c>
      <c r="H4" s="55" t="s">
        <v>65</v>
      </c>
      <c r="I4" s="55" t="s">
        <v>66</v>
      </c>
    </row>
    <row r="5" spans="1:11" ht="21.95" customHeight="1" x14ac:dyDescent="0.2">
      <c r="A5" s="58">
        <v>1</v>
      </c>
      <c r="B5" s="56" t="s">
        <v>18</v>
      </c>
      <c r="C5" s="86" t="s">
        <v>54</v>
      </c>
      <c r="D5" s="87"/>
      <c r="E5" s="88"/>
      <c r="F5" s="55" t="s">
        <v>7</v>
      </c>
      <c r="G5" s="51">
        <f>215*0.03+215+2*8</f>
        <v>237.45</v>
      </c>
      <c r="H5" s="57"/>
      <c r="I5" s="57"/>
    </row>
    <row r="6" spans="1:11" ht="21.95" customHeight="1" x14ac:dyDescent="0.2">
      <c r="A6" s="58">
        <f>A5+1</f>
        <v>2</v>
      </c>
      <c r="B6" s="56" t="s">
        <v>18</v>
      </c>
      <c r="C6" s="86" t="s">
        <v>48</v>
      </c>
      <c r="D6" s="87"/>
      <c r="E6" s="88"/>
      <c r="F6" s="55" t="s">
        <v>7</v>
      </c>
      <c r="G6" s="59">
        <f>8*6</f>
        <v>48</v>
      </c>
      <c r="H6" s="57"/>
      <c r="I6" s="57"/>
    </row>
    <row r="7" spans="1:11" ht="21.95" customHeight="1" x14ac:dyDescent="0.2">
      <c r="A7" s="58">
        <f t="shared" ref="A7" si="0">A6+1</f>
        <v>3</v>
      </c>
      <c r="B7" s="56" t="s">
        <v>18</v>
      </c>
      <c r="C7" s="93" t="s">
        <v>50</v>
      </c>
      <c r="D7" s="94"/>
      <c r="E7" s="95"/>
      <c r="F7" s="55" t="s">
        <v>7</v>
      </c>
      <c r="G7" s="59">
        <v>215</v>
      </c>
      <c r="H7" s="57"/>
      <c r="I7" s="57"/>
    </row>
    <row r="8" spans="1:11" ht="21.95" customHeight="1" x14ac:dyDescent="0.2">
      <c r="A8" s="58">
        <v>4</v>
      </c>
      <c r="B8" s="56" t="s">
        <v>18</v>
      </c>
      <c r="C8" s="93" t="s">
        <v>55</v>
      </c>
      <c r="D8" s="94"/>
      <c r="E8" s="95"/>
      <c r="F8" s="55" t="s">
        <v>10</v>
      </c>
      <c r="G8" s="59">
        <v>8</v>
      </c>
      <c r="H8" s="57"/>
      <c r="I8" s="57"/>
    </row>
    <row r="9" spans="1:11" ht="21.95" customHeight="1" x14ac:dyDescent="0.2">
      <c r="A9" s="58">
        <v>5</v>
      </c>
      <c r="B9" s="56" t="s">
        <v>18</v>
      </c>
      <c r="C9" s="93" t="s">
        <v>56</v>
      </c>
      <c r="D9" s="94"/>
      <c r="E9" s="95"/>
      <c r="F9" s="55" t="s">
        <v>22</v>
      </c>
      <c r="G9" s="59">
        <v>8</v>
      </c>
      <c r="H9" s="57"/>
      <c r="I9" s="57"/>
    </row>
    <row r="10" spans="1:11" ht="21.95" customHeight="1" x14ac:dyDescent="0.2">
      <c r="A10" s="58">
        <v>6</v>
      </c>
      <c r="B10" s="56" t="s">
        <v>18</v>
      </c>
      <c r="C10" s="86" t="s">
        <v>53</v>
      </c>
      <c r="D10" s="87"/>
      <c r="E10" s="88"/>
      <c r="F10" s="55" t="s">
        <v>10</v>
      </c>
      <c r="G10" s="59">
        <v>8</v>
      </c>
      <c r="H10" s="57"/>
      <c r="I10" s="57"/>
    </row>
    <row r="11" spans="1:11" ht="21.95" customHeight="1" x14ac:dyDescent="0.2">
      <c r="A11" s="58">
        <v>7</v>
      </c>
      <c r="B11" s="56" t="s">
        <v>18</v>
      </c>
      <c r="C11" s="86" t="s">
        <v>49</v>
      </c>
      <c r="D11" s="87"/>
      <c r="E11" s="88"/>
      <c r="F11" s="55" t="s">
        <v>7</v>
      </c>
      <c r="G11" s="59">
        <v>133</v>
      </c>
      <c r="H11" s="57"/>
      <c r="I11" s="57"/>
    </row>
    <row r="12" spans="1:11" ht="21.95" customHeight="1" x14ac:dyDescent="0.2">
      <c r="A12" s="58">
        <v>8</v>
      </c>
      <c r="B12" s="56" t="s">
        <v>18</v>
      </c>
      <c r="C12" s="86" t="s">
        <v>51</v>
      </c>
      <c r="D12" s="87"/>
      <c r="E12" s="88"/>
      <c r="F12" s="55" t="s">
        <v>52</v>
      </c>
      <c r="G12" s="59">
        <v>2</v>
      </c>
      <c r="H12" s="57"/>
      <c r="I12" s="57"/>
    </row>
    <row r="13" spans="1:11" ht="21.95" customHeight="1" x14ac:dyDescent="0.2">
      <c r="A13" s="58">
        <v>9</v>
      </c>
      <c r="B13" s="56" t="s">
        <v>18</v>
      </c>
      <c r="C13" s="86" t="s">
        <v>57</v>
      </c>
      <c r="D13" s="87"/>
      <c r="E13" s="88"/>
      <c r="F13" s="55" t="s">
        <v>52</v>
      </c>
      <c r="G13" s="59">
        <v>9</v>
      </c>
      <c r="H13" s="57"/>
      <c r="I13" s="57"/>
    </row>
    <row r="14" spans="1:11" ht="21.95" customHeight="1" x14ac:dyDescent="0.2">
      <c r="A14" s="58">
        <v>10</v>
      </c>
      <c r="B14" s="56" t="s">
        <v>18</v>
      </c>
      <c r="C14" s="86" t="s">
        <v>33</v>
      </c>
      <c r="D14" s="87"/>
      <c r="E14" s="88"/>
      <c r="F14" s="55" t="s">
        <v>52</v>
      </c>
      <c r="G14" s="59">
        <v>1</v>
      </c>
      <c r="H14" s="57"/>
      <c r="I14" s="57"/>
      <c r="K14" s="52"/>
    </row>
    <row r="15" spans="1:11" ht="21.95" customHeight="1" x14ac:dyDescent="0.2">
      <c r="A15" s="58">
        <v>11</v>
      </c>
      <c r="B15" s="56" t="s">
        <v>18</v>
      </c>
      <c r="C15" s="86" t="s">
        <v>34</v>
      </c>
      <c r="D15" s="87"/>
      <c r="E15" s="88"/>
      <c r="F15" s="55" t="s">
        <v>52</v>
      </c>
      <c r="G15" s="59">
        <v>8</v>
      </c>
      <c r="H15" s="57"/>
      <c r="I15" s="57"/>
      <c r="K15" s="52"/>
    </row>
    <row r="16" spans="1:11" ht="21.95" customHeight="1" x14ac:dyDescent="0.2">
      <c r="A16" s="58">
        <v>12</v>
      </c>
      <c r="B16" s="56" t="s">
        <v>18</v>
      </c>
      <c r="C16" s="86" t="s">
        <v>58</v>
      </c>
      <c r="D16" s="87"/>
      <c r="E16" s="88"/>
      <c r="F16" s="55" t="s">
        <v>52</v>
      </c>
      <c r="G16" s="59">
        <v>2</v>
      </c>
      <c r="H16" s="57"/>
      <c r="I16" s="57"/>
      <c r="K16" s="52"/>
    </row>
    <row r="17" spans="1:11" ht="21.95" customHeight="1" x14ac:dyDescent="0.2">
      <c r="A17" s="58">
        <v>13</v>
      </c>
      <c r="B17" s="56" t="s">
        <v>18</v>
      </c>
      <c r="C17" s="86" t="s">
        <v>59</v>
      </c>
      <c r="D17" s="87"/>
      <c r="E17" s="88"/>
      <c r="F17" s="55" t="s">
        <v>52</v>
      </c>
      <c r="G17" s="59">
        <v>1</v>
      </c>
      <c r="H17" s="57"/>
      <c r="I17" s="57"/>
      <c r="K17" s="52"/>
    </row>
    <row r="18" spans="1:11" ht="21.95" customHeight="1" x14ac:dyDescent="0.2">
      <c r="A18" s="58">
        <v>14</v>
      </c>
      <c r="B18" s="56" t="s">
        <v>18</v>
      </c>
      <c r="C18" s="86" t="s">
        <v>60</v>
      </c>
      <c r="D18" s="87"/>
      <c r="E18" s="88"/>
      <c r="F18" s="55" t="s">
        <v>52</v>
      </c>
      <c r="G18" s="59">
        <v>2</v>
      </c>
      <c r="H18" s="57"/>
      <c r="I18" s="57"/>
      <c r="K18" s="52"/>
    </row>
    <row r="19" spans="1:11" ht="12.75" customHeight="1" x14ac:dyDescent="0.2">
      <c r="A19" s="98" t="s">
        <v>8</v>
      </c>
      <c r="B19" s="98"/>
      <c r="C19" s="98"/>
      <c r="D19" s="98"/>
      <c r="E19" s="98"/>
      <c r="F19" s="98"/>
      <c r="G19" s="98"/>
      <c r="H19" s="98"/>
      <c r="I19" s="60"/>
      <c r="K19" s="52"/>
    </row>
    <row r="20" spans="1:11" ht="12.75" customHeight="1" x14ac:dyDescent="0.2">
      <c r="A20" s="98" t="s">
        <v>11</v>
      </c>
      <c r="B20" s="98"/>
      <c r="C20" s="98"/>
      <c r="D20" s="98"/>
      <c r="E20" s="98"/>
      <c r="F20" s="98"/>
      <c r="G20" s="98"/>
      <c r="H20" s="98"/>
      <c r="I20" s="60"/>
    </row>
    <row r="21" spans="1:11" ht="12.75" customHeight="1" x14ac:dyDescent="0.2">
      <c r="A21" s="98" t="s">
        <v>9</v>
      </c>
      <c r="B21" s="98"/>
      <c r="C21" s="98"/>
      <c r="D21" s="98"/>
      <c r="E21" s="98"/>
      <c r="F21" s="98"/>
      <c r="G21" s="98"/>
      <c r="H21" s="98"/>
      <c r="I21" s="60"/>
    </row>
    <row r="22" spans="1:11" x14ac:dyDescent="0.2">
      <c r="A22" s="43"/>
      <c r="B22" s="43"/>
      <c r="C22" s="97"/>
      <c r="D22" s="97"/>
      <c r="E22" s="97"/>
      <c r="F22" s="47"/>
      <c r="G22" s="45"/>
      <c r="H22" s="45"/>
      <c r="I22" s="46"/>
    </row>
    <row r="23" spans="1:11" x14ac:dyDescent="0.2">
      <c r="A23" s="43"/>
      <c r="B23" s="43"/>
      <c r="C23" s="97"/>
      <c r="D23" s="97"/>
      <c r="E23" s="97"/>
      <c r="F23" s="47"/>
      <c r="G23" s="45"/>
      <c r="H23" s="45"/>
      <c r="I23" s="46"/>
    </row>
    <row r="24" spans="1:11" ht="25.5" customHeight="1" x14ac:dyDescent="0.2">
      <c r="A24" s="43"/>
      <c r="B24" s="43"/>
      <c r="C24" s="97"/>
      <c r="D24" s="97"/>
      <c r="E24" s="97"/>
      <c r="F24" s="47"/>
      <c r="G24" s="45"/>
      <c r="H24" s="45"/>
      <c r="I24" s="46"/>
    </row>
    <row r="25" spans="1:11" x14ac:dyDescent="0.2">
      <c r="A25" s="43"/>
      <c r="B25" s="43"/>
      <c r="C25" s="96"/>
      <c r="D25" s="96"/>
      <c r="E25" s="96"/>
      <c r="F25" s="48"/>
      <c r="G25" s="45"/>
      <c r="H25" s="45"/>
      <c r="I25" s="46"/>
    </row>
    <row r="26" spans="1:11" x14ac:dyDescent="0.2">
      <c r="A26" s="49"/>
      <c r="B26" s="50"/>
      <c r="C26" s="96"/>
      <c r="D26" s="96"/>
      <c r="E26" s="96"/>
      <c r="F26" s="47"/>
      <c r="G26" s="45"/>
      <c r="H26" s="45"/>
      <c r="I26" s="46"/>
    </row>
    <row r="27" spans="1:11" x14ac:dyDescent="0.2">
      <c r="A27" s="43"/>
      <c r="B27" s="43"/>
      <c r="C27" s="96"/>
      <c r="D27" s="96"/>
      <c r="E27" s="96"/>
      <c r="F27" s="44"/>
      <c r="G27" s="45"/>
      <c r="H27" s="45"/>
      <c r="I27" s="46"/>
    </row>
  </sheetData>
  <mergeCells count="27">
    <mergeCell ref="A1:I1"/>
    <mergeCell ref="A2:I2"/>
    <mergeCell ref="A3:I3"/>
    <mergeCell ref="C4:E4"/>
    <mergeCell ref="C14:E14"/>
    <mergeCell ref="C15:E15"/>
    <mergeCell ref="C16:E16"/>
    <mergeCell ref="C5:E5"/>
    <mergeCell ref="C6:E6"/>
    <mergeCell ref="C7:E7"/>
    <mergeCell ref="C9:E9"/>
    <mergeCell ref="C10:E10"/>
    <mergeCell ref="C8:E8"/>
    <mergeCell ref="C13:E13"/>
    <mergeCell ref="C11:E11"/>
    <mergeCell ref="C12:E12"/>
    <mergeCell ref="C17:E17"/>
    <mergeCell ref="C18:E18"/>
    <mergeCell ref="A19:H19"/>
    <mergeCell ref="A20:H20"/>
    <mergeCell ref="A21:H21"/>
    <mergeCell ref="C22:E22"/>
    <mergeCell ref="C24:E24"/>
    <mergeCell ref="C25:E25"/>
    <mergeCell ref="C26:E26"/>
    <mergeCell ref="C27:E27"/>
    <mergeCell ref="C23:E23"/>
  </mergeCells>
  <printOptions horizontalCentered="1"/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całość</vt:lpstr>
      <vt:lpstr>ST</vt:lpstr>
      <vt:lpstr>PMR</vt:lpstr>
      <vt:lpstr>FO</vt:lpstr>
      <vt:lpstr>całość!Obszar_wydruku</vt:lpstr>
      <vt:lpstr>FO!Obszar_wydruku</vt:lpstr>
      <vt:lpstr>PMR!Obszar_wydruku</vt:lpstr>
      <vt:lpstr>ST!Obszar_wydruku</vt:lpstr>
    </vt:vector>
  </TitlesOfParts>
  <Company>TRAKT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Włodzimierz Lewowski</dc:creator>
  <cp:lastModifiedBy>Dariusz Rusnak</cp:lastModifiedBy>
  <cp:lastPrinted>2019-04-11T07:06:51Z</cp:lastPrinted>
  <dcterms:created xsi:type="dcterms:W3CDTF">2008-03-15T13:12:36Z</dcterms:created>
  <dcterms:modified xsi:type="dcterms:W3CDTF">2019-05-18T09:23:20Z</dcterms:modified>
</cp:coreProperties>
</file>